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ÑO 2025\PRESUPUESTO\ABRIL 2025\"/>
    </mc:Choice>
  </mc:AlternateContent>
  <bookViews>
    <workbookView xWindow="0" yWindow="0" windowWidth="19200" windowHeight="11475"/>
  </bookViews>
  <sheets>
    <sheet name="P1 Presupuesto Aprobado" sheetId="1" r:id="rId1"/>
    <sheet name="P2 Presupuesto Aprobado-Ejec " sheetId="2" r:id="rId2"/>
    <sheet name="P3 Ejecucion " sheetId="3" r:id="rId3"/>
    <sheet name="Hoja1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27" i="3"/>
  <c r="G17" i="3"/>
  <c r="G11" i="3"/>
  <c r="F11" i="3"/>
  <c r="C11" i="2" l="1"/>
  <c r="F12" i="3" l="1"/>
  <c r="F13" i="2"/>
  <c r="C18" i="1" l="1"/>
  <c r="E12" i="2" l="1"/>
  <c r="F12" i="2"/>
  <c r="G12" i="2"/>
  <c r="H12" i="2"/>
  <c r="I12" i="2"/>
  <c r="J12" i="2"/>
  <c r="K12" i="2"/>
  <c r="L12" i="2"/>
  <c r="M12" i="2"/>
  <c r="N12" i="2"/>
  <c r="O12" i="2"/>
  <c r="D12" i="2"/>
  <c r="P18" i="3" l="1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12" i="3"/>
  <c r="P13" i="3"/>
  <c r="P14" i="3"/>
  <c r="P15" i="3"/>
  <c r="P16" i="3"/>
  <c r="E54" i="2" l="1"/>
  <c r="F54" i="2"/>
  <c r="G54" i="2"/>
  <c r="H54" i="2"/>
  <c r="I54" i="2"/>
  <c r="J54" i="2"/>
  <c r="K54" i="2"/>
  <c r="L54" i="2"/>
  <c r="M54" i="2"/>
  <c r="N54" i="2"/>
  <c r="O54" i="2"/>
  <c r="P12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D53" i="3"/>
  <c r="D37" i="3"/>
  <c r="D27" i="3"/>
  <c r="D17" i="3"/>
  <c r="D11" i="3"/>
  <c r="D10" i="3"/>
  <c r="D38" i="2"/>
  <c r="P38" i="2" s="1"/>
  <c r="D18" i="2"/>
  <c r="C54" i="1"/>
  <c r="C28" i="1"/>
  <c r="C12" i="1"/>
  <c r="B54" i="2"/>
  <c r="B46" i="2"/>
  <c r="B38" i="2"/>
  <c r="B28" i="2"/>
  <c r="B18" i="2"/>
  <c r="B12" i="2"/>
  <c r="B54" i="1"/>
  <c r="B46" i="1"/>
  <c r="B38" i="1"/>
  <c r="B28" i="1"/>
  <c r="B18" i="1"/>
  <c r="B12" i="1"/>
  <c r="B11" i="1" s="1"/>
  <c r="K17" i="3"/>
  <c r="L17" i="3"/>
  <c r="M17" i="3"/>
  <c r="K11" i="3"/>
  <c r="L11" i="3"/>
  <c r="M11" i="3"/>
  <c r="N11" i="3"/>
  <c r="O11" i="3"/>
  <c r="K27" i="3"/>
  <c r="L27" i="3"/>
  <c r="M27" i="3"/>
  <c r="N27" i="3"/>
  <c r="O27" i="3"/>
  <c r="K53" i="3"/>
  <c r="L53" i="3"/>
  <c r="M53" i="3"/>
  <c r="N53" i="3"/>
  <c r="O53" i="3"/>
  <c r="B11" i="2" l="1"/>
  <c r="C11" i="1"/>
  <c r="O28" i="2"/>
  <c r="O18" i="2"/>
  <c r="M28" i="2" l="1"/>
  <c r="M18" i="2"/>
  <c r="M11" i="2" l="1"/>
  <c r="M10" i="3"/>
  <c r="L28" i="2"/>
  <c r="L18" i="2"/>
  <c r="N28" i="2"/>
  <c r="N18" i="2"/>
  <c r="N17" i="3"/>
  <c r="O17" i="3"/>
  <c r="C64" i="1"/>
  <c r="C85" i="1" l="1"/>
  <c r="N10" i="3"/>
  <c r="O10" i="3"/>
  <c r="L10" i="3" l="1"/>
  <c r="K28" i="2" l="1"/>
  <c r="K18" i="2"/>
  <c r="K11" i="2" l="1"/>
  <c r="K85" i="2"/>
  <c r="J53" i="3"/>
  <c r="J27" i="3"/>
  <c r="J17" i="3"/>
  <c r="J11" i="3"/>
  <c r="J18" i="2"/>
  <c r="I18" i="2"/>
  <c r="J28" i="2"/>
  <c r="J10" i="3" l="1"/>
  <c r="I53" i="3"/>
  <c r="I27" i="3"/>
  <c r="I17" i="3"/>
  <c r="I11" i="3"/>
  <c r="I28" i="2"/>
  <c r="I10" i="3" l="1"/>
  <c r="H18" i="2"/>
  <c r="H28" i="2"/>
  <c r="H53" i="3"/>
  <c r="H27" i="3"/>
  <c r="H17" i="3"/>
  <c r="H11" i="3"/>
  <c r="H10" i="3" l="1"/>
  <c r="G18" i="2" l="1"/>
  <c r="G28" i="2"/>
  <c r="H11" i="2"/>
  <c r="I11" i="2"/>
  <c r="J11" i="2"/>
  <c r="G11" i="2" l="1"/>
  <c r="G10" i="3"/>
  <c r="G85" i="2"/>
  <c r="H85" i="2"/>
  <c r="I85" i="2"/>
  <c r="J85" i="2"/>
  <c r="M85" i="2"/>
  <c r="G87" i="3"/>
  <c r="H87" i="3"/>
  <c r="I87" i="3"/>
  <c r="J87" i="3"/>
  <c r="L87" i="3"/>
  <c r="M87" i="3"/>
  <c r="N87" i="3"/>
  <c r="O87" i="3"/>
  <c r="F75" i="3"/>
  <c r="F53" i="3"/>
  <c r="E53" i="3"/>
  <c r="P53" i="3" s="1"/>
  <c r="F27" i="3"/>
  <c r="E27" i="3"/>
  <c r="P27" i="3" s="1"/>
  <c r="F17" i="3"/>
  <c r="E17" i="3"/>
  <c r="P17" i="3" s="1"/>
  <c r="E11" i="3"/>
  <c r="P11" i="3" s="1"/>
  <c r="D54" i="2"/>
  <c r="D28" i="2"/>
  <c r="E28" i="2"/>
  <c r="F28" i="2"/>
  <c r="E18" i="2"/>
  <c r="E11" i="2" s="1"/>
  <c r="F18" i="2"/>
  <c r="P28" i="2" l="1"/>
  <c r="E85" i="2"/>
  <c r="P18" i="2"/>
  <c r="P10" i="3"/>
  <c r="F10" i="3"/>
  <c r="F87" i="3"/>
  <c r="D87" i="3"/>
  <c r="D85" i="2"/>
  <c r="F85" i="2"/>
  <c r="D11" i="2"/>
  <c r="F11" i="2"/>
  <c r="C72" i="1"/>
  <c r="C71" i="1" s="1"/>
  <c r="C70" i="1" s="1"/>
  <c r="C69" i="1" s="1"/>
  <c r="C68" i="1" s="1"/>
  <c r="C67" i="1" s="1"/>
  <c r="C66" i="1" s="1"/>
  <c r="C85" i="2" l="1"/>
  <c r="E87" i="3"/>
  <c r="E10" i="3" l="1"/>
  <c r="B64" i="1"/>
  <c r="K87" i="3" l="1"/>
  <c r="K10" i="3"/>
  <c r="B85" i="2"/>
  <c r="B76" i="2"/>
  <c r="P87" i="3" l="1"/>
  <c r="B85" i="1" l="1"/>
  <c r="N11" i="2" l="1"/>
  <c r="N85" i="2"/>
  <c r="L11" i="2"/>
  <c r="L85" i="2"/>
  <c r="O11" i="2" l="1"/>
  <c r="P54" i="2"/>
  <c r="P85" i="2" s="1"/>
  <c r="O85" i="2"/>
  <c r="P11" i="2" l="1"/>
</calcChain>
</file>

<file path=xl/sharedStrings.xml><?xml version="1.0" encoding="utf-8"?>
<sst xmlns="http://schemas.openxmlformats.org/spreadsheetml/2006/main" count="285" uniqueCount="104">
  <si>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</si>
  <si>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</si>
  <si>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</si>
  <si>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</si>
  <si>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</si>
  <si>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</si>
  <si>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</si>
  <si>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</si>
  <si>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</si>
  <si>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</si>
  <si>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</si>
  <si>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</si>
  <si>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</si>
  <si>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</si>
  <si>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</si>
  <si>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</si>
  <si>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</si>
  <si>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</si>
  <si>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</si>
  <si>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</si>
  <si>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</si>
  <si>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</si>
  <si>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</si>
  <si>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</si>
  <si>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</si>
  <si>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</si>
  <si>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</si>
  <si>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</si>
  <si>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</si>
  <si>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</si>
  <si>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</si>
  <si>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</si>
  <si>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</si>
  <si>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</si>
  <si>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</si>
  <si>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</si>
  <si>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</si>
  <si>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</si>
  <si>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</si>
  <si>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</si>
  <si>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</si>
  <si>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</si>
  <si>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</si>
  <si>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</si>
  <si>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</si>
  <si>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</si>
  <si>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</si>
  <si>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</si>
  <si>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</si>
  <si>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</si>
  <si>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</si>
  <si>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</si>
  <si>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</si>
  <si>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</si>
  <si>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</si>
  <si>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</si>
  <si>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</si>
  <si>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</si>
  <si>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</si>
  <si>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</si>
  <si>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</si>
  <si>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</si>
  <si>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</si>
  <si>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</si>
  <si>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</si>
  <si>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</si>
  <si>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</si>
  <si>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</si>
  <si>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</si>
  <si>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</si>
  <si>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</si>
  <si>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</si>
  <si>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</si>
  <si>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</si>
  <si>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</si>
  <si>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</si>
  <si>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</si>
  <si>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</si>
  <si>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</si>
  <si>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</si>
  <si>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</si>
  <si>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</si>
  <si>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</si>
  <si>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</si>
  <si>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</si>
  <si>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</si>
  <si>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</si>
  <si>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</si>
  <si>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</si>
  <si>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</si>
  <si>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</si>
  <si>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</si>
  <si>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</si>
  <si>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</si>
  <si>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</si>
  <si>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</si>
  <si>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Fuente: SIGEF</t>
  </si>
  <si>
    <t>Deisy María Rodríguez</t>
  </si>
  <si>
    <t>Tecnico Presupuesto</t>
  </si>
  <si>
    <t>SERVICIO NACIONAL DE SALUD SNS</t>
  </si>
  <si>
    <t>033-0650560</t>
  </si>
  <si>
    <t xml:space="preserve"> </t>
  </si>
  <si>
    <t xml:space="preserve"> AÑO 2025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</si>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</sst>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3" fontId="3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vertical="center" wrapText="1" readingOrder="1"/>
    </xf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0" xfId="1" applyFont="1"/>
    <xf numFmtId="0" fontId="10" fillId="0" borderId="0" xfId="0" applyFont="1"/>
    <xf numFmtId="0" fontId="0" fillId="0" borderId="0" xfId="0" applyAlignment="1"/>
    <xf numFmtId="43" fontId="0" fillId="0" borderId="0" xfId="1" applyFont="1" applyAlignment="1">
      <alignment vertical="center" wrapText="1"/>
    </xf>
    <xf numFmtId="43" fontId="2" fillId="2" borderId="2" xfId="1" applyFont="1" applyFill="1" applyBorder="1"/>
    <xf numFmtId="0" fontId="8" fillId="0" borderId="0" xfId="0" applyFont="1" applyBorder="1" applyAlignment="1">
      <alignment vertical="center" wrapText="1"/>
    </xf>
    <xf numFmtId="43" fontId="11" fillId="0" borderId="0" xfId="1" applyFont="1" applyAlignment="1">
      <alignment vertical="center" wrapText="1"/>
    </xf>
    <xf numFmtId="43" fontId="0" fillId="0" borderId="7" xfId="1" applyFont="1" applyBorder="1"/>
    <xf numFmtId="43" fontId="0" fillId="0" borderId="0" xfId="0" applyNumberFormat="1"/>
    <xf numFmtId="4" fontId="0" fillId="0" borderId="0" xfId="0" applyNumberFormat="1"/>
    <xf numFmtId="43" fontId="0" fillId="0" borderId="0" xfId="1" applyFont="1" applyFill="1" applyBorder="1"/>
    <xf numFmtId="43" fontId="6" fillId="0" borderId="0" xfId="1" applyFont="1" applyBorder="1" applyAlignment="1">
      <alignment vertical="center"/>
    </xf>
    <xf numFmtId="43" fontId="7" fillId="0" borderId="0" xfId="1" applyFont="1" applyBorder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" fontId="8" fillId="0" borderId="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1247619</xdr:colOff>
      <xdr:row>3</xdr:row>
      <xdr:rowOff>152400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228600</xdr:rowOff>
    </xdr:from>
    <xdr:to>
      <xdr:col>4</xdr:col>
      <xdr:colOff>420292</xdr:colOff>
      <xdr:row>3</xdr:row>
      <xdr:rowOff>57150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466725"/>
          <a:ext cx="2268142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514350</xdr:colOff>
      <xdr:row>0</xdr:row>
      <xdr:rowOff>180975</xdr:rowOff>
    </xdr:from>
    <xdr:to>
      <xdr:col>0</xdr:col>
      <xdr:colOff>1761969</xdr:colOff>
      <xdr:row>4</xdr:row>
      <xdr:rowOff>142875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809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12</xdr:col>
      <xdr:colOff>742950</xdr:colOff>
      <xdr:row>2</xdr:row>
      <xdr:rowOff>114301</xdr:rowOff>
    </xdr:from>
    <xdr:to>
      <xdr:col>14</xdr:col>
      <xdr:colOff>981075</xdr:colOff>
      <xdr:row>5</xdr:row>
      <xdr:rowOff>66676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0" y="495301"/>
          <a:ext cx="21907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2610958</xdr:colOff>
      <xdr:row>5</xdr:row>
      <xdr:rowOff>68037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4929"/>
          <a:ext cx="2610958" cy="1156608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</xdr:row>
      <xdr:rowOff>89808</xdr:rowOff>
    </xdr:from>
    <xdr:to>
      <xdr:col>15</xdr:col>
      <xdr:colOff>347956</xdr:colOff>
      <xdr:row>5</xdr:row>
      <xdr:rowOff>131990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12143" y="579665"/>
          <a:ext cx="293914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tabSelected="1" zoomScaleNormal="100" workbookViewId="0">
      <selection activeCell="D23" sqref="D23"/>
    </sheetView>
  </sheetViews>
  <sheetFormatPr baseColWidth="10" defaultColWidth="11.42578125" defaultRowHeight="15" x14ac:dyDescent="0.25"/>
  <cols>
    <col min="1" max="1" width="45.7109375" customWidth="1"/>
    <col min="2" max="2" width="17.5703125" customWidth="1"/>
    <col min="3" max="3" width="16.7109375" customWidth="1"/>
  </cols>
  <sheetData>
    <row r="1" spans="1:14" ht="18.75" x14ac:dyDescent="0.25">
      <c r="A1" s="51" t="s">
        <v>93</v>
      </c>
      <c r="B1" s="51"/>
      <c r="C1" s="51"/>
    </row>
    <row r="2" spans="1:14" ht="18.75" x14ac:dyDescent="0.25">
      <c r="A2" s="51" t="s">
        <v>94</v>
      </c>
      <c r="B2" s="51"/>
      <c r="C2" s="51"/>
    </row>
    <row r="3" spans="1:14" ht="28.5" customHeight="1" x14ac:dyDescent="0.25">
      <c r="A3" s="53">
        <v>45748</v>
      </c>
      <c r="B3" s="51"/>
      <c r="C3" s="51"/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1" customHeight="1" x14ac:dyDescent="0.25">
      <c r="A4" s="52" t="s">
        <v>95</v>
      </c>
      <c r="B4" s="52"/>
      <c r="C4" s="52"/>
      <c r="D4" s="22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50"/>
      <c r="B5" s="50"/>
      <c r="C5" s="50"/>
      <c r="D5" s="2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D6" s="20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5">
      <c r="A7" s="54" t="s">
        <v>76</v>
      </c>
      <c r="B7" s="55"/>
      <c r="C7" s="55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4" ht="15" customHeight="1" x14ac:dyDescent="0.25">
      <c r="A9" s="47" t="s">
        <v>66</v>
      </c>
      <c r="B9" s="48" t="s">
        <v>92</v>
      </c>
      <c r="C9" s="48" t="s">
        <v>91</v>
      </c>
      <c r="D9" s="8"/>
    </row>
    <row r="10" spans="1:14" ht="23.25" customHeight="1" x14ac:dyDescent="0.25">
      <c r="A10" s="47"/>
      <c r="B10" s="49"/>
      <c r="C10" s="49"/>
      <c r="D10" s="8"/>
    </row>
    <row r="11" spans="1:14" x14ac:dyDescent="0.25">
      <c r="A11" s="1" t="s">
        <v>0</v>
      </c>
      <c r="B11" s="24">
        <f>+B12+B18+B28+B38+B46+B54+B64+B69+B72</f>
        <v>1147268808</v>
      </c>
      <c r="C11" s="24">
        <f>+C12+C18+C28+C38+C46+C54+C64+C69+C72</f>
        <v>1238724242.5599999</v>
      </c>
      <c r="D11" s="8"/>
    </row>
    <row r="12" spans="1:14" x14ac:dyDescent="0.25">
      <c r="A12" s="3" t="s">
        <v>1</v>
      </c>
      <c r="B12" s="40">
        <f>+B13+B14+B15+B16+B17</f>
        <v>602847379</v>
      </c>
      <c r="C12" s="40">
        <f>+C13+C14+C15+C16+C17</f>
        <v>670808466.17999995</v>
      </c>
      <c r="D12" s="8"/>
    </row>
    <row r="13" spans="1:14" x14ac:dyDescent="0.25">
      <c r="A13" s="5" t="s">
        <v>2</v>
      </c>
      <c r="B13" s="26">
        <v>464874510</v>
      </c>
      <c r="C13" s="26">
        <v>541653453.17999995</v>
      </c>
      <c r="D13" s="8"/>
    </row>
    <row r="14" spans="1:14" x14ac:dyDescent="0.25">
      <c r="A14" s="5" t="s">
        <v>3</v>
      </c>
      <c r="B14" s="26">
        <v>72203270</v>
      </c>
      <c r="C14" s="26">
        <v>60491270</v>
      </c>
      <c r="D14" s="8"/>
    </row>
    <row r="15" spans="1:14" x14ac:dyDescent="0.25">
      <c r="A15" s="5" t="s">
        <v>4</v>
      </c>
      <c r="B15" s="26">
        <v>0</v>
      </c>
      <c r="C15" s="26">
        <v>0</v>
      </c>
      <c r="D15" s="8"/>
    </row>
    <row r="16" spans="1:14" x14ac:dyDescent="0.25">
      <c r="A16" s="5" t="s">
        <v>5</v>
      </c>
      <c r="B16" s="26">
        <v>0</v>
      </c>
      <c r="C16" s="26">
        <v>0</v>
      </c>
      <c r="D16" s="8"/>
    </row>
    <row r="17" spans="1:4" x14ac:dyDescent="0.25">
      <c r="A17" s="5" t="s">
        <v>6</v>
      </c>
      <c r="B17" s="26">
        <v>65769599</v>
      </c>
      <c r="C17" s="26">
        <v>68663743</v>
      </c>
      <c r="D17" s="8"/>
    </row>
    <row r="18" spans="1:4" x14ac:dyDescent="0.25">
      <c r="A18" s="3" t="s">
        <v>7</v>
      </c>
      <c r="B18" s="27">
        <f>+B19+B20+B21+B22+B23+B24+B25+B26+B27</f>
        <v>35866078</v>
      </c>
      <c r="C18" s="27">
        <f>+C19+C20+C21+C22+C23+C24+C25+C26+C27</f>
        <v>50786083.899999999</v>
      </c>
      <c r="D18" s="8"/>
    </row>
    <row r="19" spans="1:4" x14ac:dyDescent="0.25">
      <c r="A19" s="5" t="s">
        <v>8</v>
      </c>
      <c r="B19" s="26">
        <v>6735000</v>
      </c>
      <c r="C19" s="26">
        <v>6735000</v>
      </c>
      <c r="D19" s="8"/>
    </row>
    <row r="20" spans="1:4" x14ac:dyDescent="0.25">
      <c r="A20" s="5" t="s">
        <v>9</v>
      </c>
      <c r="B20" s="26">
        <v>566500</v>
      </c>
      <c r="C20" s="26">
        <v>566500</v>
      </c>
      <c r="D20" s="8"/>
    </row>
    <row r="21" spans="1:4" x14ac:dyDescent="0.25">
      <c r="A21" s="5" t="s">
        <v>10</v>
      </c>
      <c r="B21" s="26">
        <v>0</v>
      </c>
      <c r="C21" s="26">
        <v>0</v>
      </c>
      <c r="D21" s="8"/>
    </row>
    <row r="22" spans="1:4" x14ac:dyDescent="0.25">
      <c r="A22" s="5" t="s">
        <v>11</v>
      </c>
      <c r="B22" s="26">
        <v>600000</v>
      </c>
      <c r="C22" s="26">
        <v>600000</v>
      </c>
      <c r="D22" s="8"/>
    </row>
    <row r="23" spans="1:4" x14ac:dyDescent="0.25">
      <c r="A23" s="5" t="s">
        <v>12</v>
      </c>
      <c r="B23" s="26">
        <v>3360000</v>
      </c>
      <c r="C23" s="26">
        <v>6360000</v>
      </c>
    </row>
    <row r="24" spans="1:4" x14ac:dyDescent="0.25">
      <c r="A24" s="5" t="s">
        <v>13</v>
      </c>
      <c r="B24" s="26">
        <v>250000</v>
      </c>
      <c r="C24" s="26">
        <v>300000</v>
      </c>
    </row>
    <row r="25" spans="1:4" x14ac:dyDescent="0.25">
      <c r="A25" s="5" t="s">
        <v>14</v>
      </c>
      <c r="B25" s="26">
        <v>18079844</v>
      </c>
      <c r="C25" s="26">
        <v>27379844</v>
      </c>
    </row>
    <row r="26" spans="1:4" x14ac:dyDescent="0.25">
      <c r="A26" s="5" t="s">
        <v>15</v>
      </c>
      <c r="B26" s="26">
        <v>6224734</v>
      </c>
      <c r="C26" s="26">
        <v>8794739.9000000004</v>
      </c>
    </row>
    <row r="27" spans="1:4" x14ac:dyDescent="0.25">
      <c r="A27" s="5" t="s">
        <v>16</v>
      </c>
      <c r="B27" s="26">
        <v>50000</v>
      </c>
      <c r="C27" s="26">
        <v>50000</v>
      </c>
    </row>
    <row r="28" spans="1:4" x14ac:dyDescent="0.25">
      <c r="A28" s="3" t="s">
        <v>17</v>
      </c>
      <c r="B28" s="27">
        <f>+B29+B30+B31+B32+B33+B34+B35+B36+B37</f>
        <v>484054580</v>
      </c>
      <c r="C28" s="27">
        <f>+C29+C30+C31+C32+C33+C34+C35+C36+C37</f>
        <v>490278921.48000002</v>
      </c>
    </row>
    <row r="29" spans="1:4" x14ac:dyDescent="0.25">
      <c r="A29" s="5" t="s">
        <v>18</v>
      </c>
      <c r="B29" s="26">
        <v>18153424</v>
      </c>
      <c r="C29" s="26">
        <v>18153424</v>
      </c>
    </row>
    <row r="30" spans="1:4" x14ac:dyDescent="0.25">
      <c r="A30" s="5" t="s">
        <v>19</v>
      </c>
      <c r="B30" s="26">
        <v>1037920</v>
      </c>
      <c r="C30" s="26">
        <v>1037920</v>
      </c>
    </row>
    <row r="31" spans="1:4" x14ac:dyDescent="0.25">
      <c r="A31" s="5" t="s">
        <v>20</v>
      </c>
      <c r="B31" s="26">
        <v>13121134</v>
      </c>
      <c r="C31" s="26">
        <v>13621134</v>
      </c>
    </row>
    <row r="32" spans="1:4" x14ac:dyDescent="0.25">
      <c r="A32" s="5" t="s">
        <v>21</v>
      </c>
      <c r="B32" s="26">
        <v>170101917</v>
      </c>
      <c r="C32" s="26">
        <v>170946258.47999999</v>
      </c>
    </row>
    <row r="33" spans="1:3" x14ac:dyDescent="0.25">
      <c r="A33" s="5" t="s">
        <v>22</v>
      </c>
      <c r="B33" s="26">
        <v>446992</v>
      </c>
      <c r="C33" s="26">
        <v>446992</v>
      </c>
    </row>
    <row r="34" spans="1:3" x14ac:dyDescent="0.25">
      <c r="A34" s="5" t="s">
        <v>23</v>
      </c>
      <c r="B34" s="26">
        <v>639743</v>
      </c>
      <c r="C34" s="26">
        <v>1369743</v>
      </c>
    </row>
    <row r="35" spans="1:3" x14ac:dyDescent="0.25">
      <c r="A35" s="5" t="s">
        <v>24</v>
      </c>
      <c r="B35" s="26">
        <v>87438519</v>
      </c>
      <c r="C35" s="26">
        <v>88438519</v>
      </c>
    </row>
    <row r="36" spans="1:3" x14ac:dyDescent="0.25">
      <c r="A36" s="5" t="s">
        <v>25</v>
      </c>
      <c r="B36" s="37">
        <v>0</v>
      </c>
      <c r="C36" s="37">
        <v>0</v>
      </c>
    </row>
    <row r="37" spans="1:3" x14ac:dyDescent="0.25">
      <c r="A37" s="5" t="s">
        <v>26</v>
      </c>
      <c r="B37" s="29">
        <v>193114931</v>
      </c>
      <c r="C37" s="29">
        <v>196264931</v>
      </c>
    </row>
    <row r="38" spans="1:3" x14ac:dyDescent="0.25">
      <c r="A38" s="3" t="s">
        <v>27</v>
      </c>
      <c r="B38" s="30">
        <f>+B39+B40+B41+B42+B43+B44+B45</f>
        <v>0</v>
      </c>
      <c r="C38" s="30">
        <v>0</v>
      </c>
    </row>
    <row r="39" spans="1:3" x14ac:dyDescent="0.25">
      <c r="A39" s="5" t="s">
        <v>28</v>
      </c>
      <c r="B39" s="28">
        <v>0</v>
      </c>
      <c r="C39" s="28">
        <v>0</v>
      </c>
    </row>
    <row r="40" spans="1:3" x14ac:dyDescent="0.25">
      <c r="A40" s="5" t="s">
        <v>29</v>
      </c>
      <c r="B40" s="28">
        <v>0</v>
      </c>
      <c r="C40" s="28">
        <v>0</v>
      </c>
    </row>
    <row r="41" spans="1:3" x14ac:dyDescent="0.25">
      <c r="A41" s="5" t="s">
        <v>30</v>
      </c>
      <c r="B41" s="28">
        <v>0</v>
      </c>
      <c r="C41" s="28">
        <v>0</v>
      </c>
    </row>
    <row r="42" spans="1:3" x14ac:dyDescent="0.25">
      <c r="A42" s="5" t="s">
        <v>31</v>
      </c>
      <c r="B42" s="28">
        <v>0</v>
      </c>
      <c r="C42" s="28">
        <v>0</v>
      </c>
    </row>
    <row r="43" spans="1:3" x14ac:dyDescent="0.25">
      <c r="A43" s="5" t="s">
        <v>32</v>
      </c>
      <c r="B43" s="28">
        <v>0</v>
      </c>
      <c r="C43" s="28">
        <v>0</v>
      </c>
    </row>
    <row r="44" spans="1:3" x14ac:dyDescent="0.25">
      <c r="A44" s="5" t="s">
        <v>33</v>
      </c>
      <c r="B44" s="28">
        <v>0</v>
      </c>
      <c r="C44" s="28">
        <v>0</v>
      </c>
    </row>
    <row r="45" spans="1:3" x14ac:dyDescent="0.25">
      <c r="A45" s="5" t="s">
        <v>34</v>
      </c>
      <c r="B45" s="28">
        <v>0</v>
      </c>
      <c r="C45" s="28">
        <v>0</v>
      </c>
    </row>
    <row r="46" spans="1:3" x14ac:dyDescent="0.25">
      <c r="A46" s="5" t="s">
        <v>35</v>
      </c>
      <c r="B46" s="30">
        <f>+B47+B48+B49+B50+B51+B52+B53</f>
        <v>0</v>
      </c>
      <c r="C46" s="30">
        <v>0</v>
      </c>
    </row>
    <row r="47" spans="1:3" x14ac:dyDescent="0.25">
      <c r="A47" s="3" t="s">
        <v>36</v>
      </c>
      <c r="B47" s="28">
        <v>0</v>
      </c>
      <c r="C47" s="28">
        <v>0</v>
      </c>
    </row>
    <row r="48" spans="1:3" x14ac:dyDescent="0.25">
      <c r="A48" s="5" t="s">
        <v>37</v>
      </c>
      <c r="B48" s="28">
        <v>0</v>
      </c>
      <c r="C48" s="28">
        <v>0</v>
      </c>
    </row>
    <row r="49" spans="1:3" x14ac:dyDescent="0.25">
      <c r="A49" s="5" t="s">
        <v>38</v>
      </c>
      <c r="B49" s="28">
        <v>0</v>
      </c>
      <c r="C49" s="28">
        <v>0</v>
      </c>
    </row>
    <row r="50" spans="1:3" x14ac:dyDescent="0.25">
      <c r="A50" s="5" t="s">
        <v>39</v>
      </c>
      <c r="B50" s="28">
        <v>0</v>
      </c>
      <c r="C50" s="28">
        <v>0</v>
      </c>
    </row>
    <row r="51" spans="1:3" x14ac:dyDescent="0.25">
      <c r="A51" s="5" t="s">
        <v>40</v>
      </c>
      <c r="B51" s="28">
        <v>0</v>
      </c>
      <c r="C51" s="28">
        <v>0</v>
      </c>
    </row>
    <row r="52" spans="1:3" x14ac:dyDescent="0.25">
      <c r="A52" s="5" t="s">
        <v>41</v>
      </c>
      <c r="B52" s="28">
        <v>0</v>
      </c>
      <c r="C52" s="28">
        <v>0</v>
      </c>
    </row>
    <row r="53" spans="1:3" x14ac:dyDescent="0.25">
      <c r="A53" s="5" t="s">
        <v>42</v>
      </c>
      <c r="B53" s="28">
        <v>0</v>
      </c>
      <c r="C53" s="28">
        <v>0</v>
      </c>
    </row>
    <row r="54" spans="1:3" x14ac:dyDescent="0.25">
      <c r="A54" s="3" t="s">
        <v>43</v>
      </c>
      <c r="B54" s="27">
        <f>+B55+B56+B57+B58+B59+B60+B61+B62+B63</f>
        <v>24500771</v>
      </c>
      <c r="C54" s="27">
        <f>+C55+C56+C57+C58+C59+C60+C61+C62+C63</f>
        <v>26850771</v>
      </c>
    </row>
    <row r="55" spans="1:3" x14ac:dyDescent="0.25">
      <c r="A55" s="5" t="s">
        <v>44</v>
      </c>
      <c r="B55" s="26">
        <v>4142100</v>
      </c>
      <c r="C55" s="26">
        <v>6342100</v>
      </c>
    </row>
    <row r="56" spans="1:3" x14ac:dyDescent="0.25">
      <c r="A56" s="5" t="s">
        <v>45</v>
      </c>
      <c r="B56" s="26">
        <v>70400</v>
      </c>
      <c r="C56" s="26">
        <v>70400</v>
      </c>
    </row>
    <row r="57" spans="1:3" x14ac:dyDescent="0.25">
      <c r="A57" s="5" t="s">
        <v>46</v>
      </c>
      <c r="B57" s="26">
        <v>18268885</v>
      </c>
      <c r="C57" s="26">
        <v>18268885</v>
      </c>
    </row>
    <row r="58" spans="1:3" x14ac:dyDescent="0.25">
      <c r="A58" s="5" t="s">
        <v>47</v>
      </c>
      <c r="B58" s="26">
        <v>27000</v>
      </c>
      <c r="C58" s="26">
        <v>27000</v>
      </c>
    </row>
    <row r="59" spans="1:3" x14ac:dyDescent="0.25">
      <c r="A59" s="5" t="s">
        <v>48</v>
      </c>
      <c r="B59" s="26">
        <v>504386</v>
      </c>
      <c r="C59" s="26">
        <v>654386</v>
      </c>
    </row>
    <row r="60" spans="1:3" x14ac:dyDescent="0.25">
      <c r="A60" s="5" t="s">
        <v>49</v>
      </c>
      <c r="B60" s="26">
        <v>1488000</v>
      </c>
      <c r="C60" s="26">
        <v>1488000</v>
      </c>
    </row>
    <row r="61" spans="1:3" x14ac:dyDescent="0.25">
      <c r="A61" s="5" t="s">
        <v>50</v>
      </c>
      <c r="B61" s="26">
        <v>0</v>
      </c>
      <c r="C61" s="26">
        <v>0</v>
      </c>
    </row>
    <row r="62" spans="1:3" x14ac:dyDescent="0.25">
      <c r="A62" s="5" t="s">
        <v>51</v>
      </c>
      <c r="B62" s="26">
        <v>0</v>
      </c>
      <c r="C62" s="26">
        <v>0</v>
      </c>
    </row>
    <row r="63" spans="1:3" x14ac:dyDescent="0.25">
      <c r="A63" s="5" t="s">
        <v>52</v>
      </c>
      <c r="B63" s="26">
        <v>0</v>
      </c>
      <c r="C63" s="26">
        <v>0</v>
      </c>
    </row>
    <row r="64" spans="1:3" x14ac:dyDescent="0.25">
      <c r="A64" s="3" t="s">
        <v>53</v>
      </c>
      <c r="B64" s="27">
        <f>+B65+B66+B67+B68</f>
        <v>0</v>
      </c>
      <c r="C64" s="27">
        <f>+C65</f>
        <v>0</v>
      </c>
    </row>
    <row r="65" spans="1:3" x14ac:dyDescent="0.25">
      <c r="A65" s="5" t="s">
        <v>54</v>
      </c>
      <c r="B65" s="25"/>
      <c r="C65" s="25"/>
    </row>
    <row r="66" spans="1:3" x14ac:dyDescent="0.25">
      <c r="A66" s="5" t="s">
        <v>55</v>
      </c>
      <c r="B66" s="6">
        <v>0</v>
      </c>
      <c r="C66" s="27">
        <f t="shared" ref="C66:C68" si="0">+C67+C68+C69+C70</f>
        <v>0</v>
      </c>
    </row>
    <row r="67" spans="1:3" x14ac:dyDescent="0.25">
      <c r="A67" s="5" t="s">
        <v>56</v>
      </c>
      <c r="B67" s="6">
        <v>0</v>
      </c>
      <c r="C67" s="27">
        <f t="shared" si="0"/>
        <v>0</v>
      </c>
    </row>
    <row r="68" spans="1:3" x14ac:dyDescent="0.25">
      <c r="A68" s="5" t="s">
        <v>57</v>
      </c>
      <c r="B68" s="6">
        <v>0</v>
      </c>
      <c r="C68" s="27">
        <f t="shared" si="0"/>
        <v>0</v>
      </c>
    </row>
    <row r="69" spans="1:3" x14ac:dyDescent="0.25">
      <c r="A69" s="3" t="s">
        <v>58</v>
      </c>
      <c r="B69" s="4">
        <v>0</v>
      </c>
      <c r="C69" s="30">
        <f>+C70+C71</f>
        <v>0</v>
      </c>
    </row>
    <row r="70" spans="1:3" x14ac:dyDescent="0.25">
      <c r="A70" s="5" t="s">
        <v>59</v>
      </c>
      <c r="B70" s="6">
        <v>0</v>
      </c>
      <c r="C70" s="27">
        <f t="shared" ref="C70:C71" si="1">+C71+C72+C73+C74</f>
        <v>0</v>
      </c>
    </row>
    <row r="71" spans="1:3" x14ac:dyDescent="0.25">
      <c r="A71" s="5" t="s">
        <v>60</v>
      </c>
      <c r="B71" s="6">
        <v>0</v>
      </c>
      <c r="C71" s="27">
        <f t="shared" si="1"/>
        <v>0</v>
      </c>
    </row>
    <row r="72" spans="1:3" x14ac:dyDescent="0.25">
      <c r="A72" s="3" t="s">
        <v>61</v>
      </c>
      <c r="B72" s="4">
        <v>0</v>
      </c>
      <c r="C72" s="30">
        <f>+C73+C74+C75</f>
        <v>0</v>
      </c>
    </row>
    <row r="73" spans="1:3" x14ac:dyDescent="0.25">
      <c r="A73" s="5" t="s">
        <v>62</v>
      </c>
      <c r="B73" s="6">
        <v>0</v>
      </c>
      <c r="C73" s="28">
        <v>0</v>
      </c>
    </row>
    <row r="74" spans="1:3" x14ac:dyDescent="0.25">
      <c r="A74" s="5" t="s">
        <v>63</v>
      </c>
      <c r="B74" s="6">
        <v>0</v>
      </c>
      <c r="C74" s="28">
        <v>0</v>
      </c>
    </row>
    <row r="75" spans="1:3" x14ac:dyDescent="0.25">
      <c r="A75" s="5" t="s">
        <v>64</v>
      </c>
      <c r="B75" s="6">
        <v>0</v>
      </c>
      <c r="C75" s="28">
        <v>0</v>
      </c>
    </row>
    <row r="76" spans="1:3" x14ac:dyDescent="0.25">
      <c r="A76" s="1" t="s">
        <v>67</v>
      </c>
      <c r="B76" s="2">
        <v>0</v>
      </c>
      <c r="C76" s="28">
        <v>0</v>
      </c>
    </row>
    <row r="77" spans="1:3" x14ac:dyDescent="0.25">
      <c r="A77" s="3" t="s">
        <v>68</v>
      </c>
      <c r="B77" s="4">
        <v>0</v>
      </c>
      <c r="C77" s="4">
        <v>0</v>
      </c>
    </row>
    <row r="78" spans="1:3" x14ac:dyDescent="0.25">
      <c r="A78" s="5" t="s">
        <v>69</v>
      </c>
      <c r="B78" s="6">
        <v>0</v>
      </c>
      <c r="C78" s="6">
        <v>0</v>
      </c>
    </row>
    <row r="79" spans="1:3" x14ac:dyDescent="0.25">
      <c r="A79" s="5" t="s">
        <v>70</v>
      </c>
      <c r="B79" s="6">
        <v>0</v>
      </c>
      <c r="C79" s="6">
        <v>0</v>
      </c>
    </row>
    <row r="80" spans="1:3" x14ac:dyDescent="0.25">
      <c r="A80" s="3" t="s">
        <v>71</v>
      </c>
      <c r="B80" s="4">
        <v>0</v>
      </c>
      <c r="C80" s="4">
        <v>0</v>
      </c>
    </row>
    <row r="81" spans="1:3" x14ac:dyDescent="0.25">
      <c r="A81" s="5" t="s">
        <v>72</v>
      </c>
      <c r="B81" s="6">
        <v>0</v>
      </c>
      <c r="C81" s="6">
        <v>0</v>
      </c>
    </row>
    <row r="82" spans="1:3" x14ac:dyDescent="0.25">
      <c r="A82" s="5" t="s">
        <v>73</v>
      </c>
      <c r="B82" s="6">
        <v>0</v>
      </c>
      <c r="C82" s="6">
        <v>0</v>
      </c>
    </row>
    <row r="83" spans="1:3" x14ac:dyDescent="0.25">
      <c r="A83" s="3" t="s">
        <v>74</v>
      </c>
      <c r="B83" s="4">
        <v>0</v>
      </c>
      <c r="C83" s="4">
        <v>0</v>
      </c>
    </row>
    <row r="84" spans="1:3" x14ac:dyDescent="0.25">
      <c r="A84" s="5" t="s">
        <v>75</v>
      </c>
      <c r="B84" s="6">
        <v>0</v>
      </c>
      <c r="C84" s="6">
        <v>0</v>
      </c>
    </row>
    <row r="85" spans="1:3" x14ac:dyDescent="0.25">
      <c r="A85" s="9" t="s">
        <v>65</v>
      </c>
      <c r="B85" s="38">
        <f>B64+B54+B28+B18+B12</f>
        <v>1147268808</v>
      </c>
      <c r="C85" s="38">
        <f>C64+C54+C28+C18+C12</f>
        <v>1238724242.5599999</v>
      </c>
    </row>
    <row r="86" spans="1:3" ht="20.25" customHeight="1" x14ac:dyDescent="0.25">
      <c r="A86" s="36" t="s">
        <v>96</v>
      </c>
    </row>
    <row r="88" spans="1:3" x14ac:dyDescent="0.25">
      <c r="A88" t="s">
        <v>97</v>
      </c>
    </row>
    <row r="89" spans="1:3" x14ac:dyDescent="0.25">
      <c r="A89" t="s">
        <v>98</v>
      </c>
    </row>
    <row r="90" spans="1:3" x14ac:dyDescent="0.25">
      <c r="A90" t="s">
        <v>101</v>
      </c>
    </row>
    <row r="91" spans="1:3" ht="26.25" customHeight="1" x14ac:dyDescent="0.25"/>
    <row r="92" spans="1:3" ht="33.75" customHeight="1" x14ac:dyDescent="0.25"/>
  </sheetData>
  <mergeCells count="9">
    <mergeCell ref="A9:A10"/>
    <mergeCell ref="B9:B10"/>
    <mergeCell ref="C9:C10"/>
    <mergeCell ref="A5:C5"/>
    <mergeCell ref="A1:C1"/>
    <mergeCell ref="A2:C2"/>
    <mergeCell ref="A4:C4"/>
    <mergeCell ref="A3:C3"/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zoomScaleNormal="100" workbookViewId="0">
      <selection activeCell="B6" sqref="B6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140625" bestFit="1" customWidth="1"/>
    <col min="5" max="6" width="15.140625" bestFit="1" customWidth="1"/>
    <col min="7" max="7" width="14.140625" bestFit="1" customWidth="1"/>
    <col min="8" max="8" width="14.85546875" customWidth="1"/>
    <col min="9" max="10" width="14.140625" bestFit="1" customWidth="1"/>
    <col min="11" max="11" width="13.5703125" bestFit="1" customWidth="1"/>
    <col min="12" max="13" width="14.140625" bestFit="1" customWidth="1"/>
    <col min="14" max="15" width="15.140625" bestFit="1" customWidth="1"/>
    <col min="16" max="16" width="16.85546875" bestFit="1" customWidth="1"/>
  </cols>
  <sheetData>
    <row r="1" spans="1:16" ht="15" customHeight="1" x14ac:dyDescent="0.25">
      <c r="A1" s="51" t="s">
        <v>93</v>
      </c>
      <c r="B1" s="51"/>
      <c r="C1" s="51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customHeight="1" x14ac:dyDescent="0.25">
      <c r="A2" s="51" t="s">
        <v>94</v>
      </c>
      <c r="B2" s="51"/>
      <c r="C2" s="5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28.5" customHeight="1" x14ac:dyDescent="0.25">
      <c r="A3" s="51" t="s">
        <v>102</v>
      </c>
      <c r="B3" s="51"/>
      <c r="C3" s="51"/>
      <c r="D3" s="39"/>
      <c r="E3" s="39"/>
      <c r="F3" s="39"/>
      <c r="G3" s="39"/>
      <c r="H3" s="39"/>
      <c r="I3" s="39"/>
      <c r="J3" s="39"/>
      <c r="K3" s="39"/>
      <c r="L3" s="39"/>
      <c r="M3" s="39"/>
      <c r="N3" s="23"/>
      <c r="O3" s="23"/>
      <c r="P3" s="23"/>
    </row>
    <row r="4" spans="1:16" ht="21" customHeight="1" x14ac:dyDescent="0.25">
      <c r="A4" s="52" t="s">
        <v>95</v>
      </c>
      <c r="B4" s="52"/>
      <c r="C4" s="5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5.75" customHeight="1" x14ac:dyDescent="0.25">
      <c r="A5" s="50"/>
      <c r="B5" s="50"/>
      <c r="C5" s="50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5.75" customHeight="1" x14ac:dyDescent="0.2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5.75" customHeight="1" x14ac:dyDescent="0.25">
      <c r="A7" s="54" t="s">
        <v>76</v>
      </c>
      <c r="B7" s="55"/>
      <c r="C7" s="55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5" customHeight="1" x14ac:dyDescent="0.25"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25.5" customHeight="1" x14ac:dyDescent="0.25">
      <c r="A9" s="47" t="s">
        <v>66</v>
      </c>
      <c r="B9" s="48" t="s">
        <v>92</v>
      </c>
      <c r="C9" s="48" t="s">
        <v>91</v>
      </c>
      <c r="D9" s="56" t="s">
        <v>90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</row>
    <row r="10" spans="1:16" x14ac:dyDescent="0.25">
      <c r="A10" s="47"/>
      <c r="B10" s="49"/>
      <c r="C10" s="49"/>
      <c r="D10" s="15" t="s">
        <v>78</v>
      </c>
      <c r="E10" s="15" t="s">
        <v>79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85</v>
      </c>
      <c r="L10" s="15" t="s">
        <v>86</v>
      </c>
      <c r="M10" s="15" t="s">
        <v>87</v>
      </c>
      <c r="N10" s="15" t="s">
        <v>88</v>
      </c>
      <c r="O10" s="16" t="s">
        <v>89</v>
      </c>
      <c r="P10" s="15" t="s">
        <v>77</v>
      </c>
    </row>
    <row r="11" spans="1:16" x14ac:dyDescent="0.25">
      <c r="A11" s="1" t="s">
        <v>0</v>
      </c>
      <c r="B11" s="24">
        <f>+B12+B18+B28+B38+B46+B54+B64+B69+B72</f>
        <v>1147268808</v>
      </c>
      <c r="C11" s="24">
        <f>+C12+C18+C28+C38+C46+C54+C64+C69+C72</f>
        <v>1238724242.5599999</v>
      </c>
      <c r="D11" s="24">
        <f t="shared" ref="D11:O11" si="0">+D12+D18+D28+D38+D46+D54+D64+D69+D72</f>
        <v>45700525.57</v>
      </c>
      <c r="E11" s="24">
        <f>+E12+E18+E28+E38+E46+E54+E64+E69+E72</f>
        <v>68207364.519999996</v>
      </c>
      <c r="F11" s="24">
        <f t="shared" si="0"/>
        <v>70393686.75</v>
      </c>
      <c r="G11" s="24">
        <f t="shared" si="0"/>
        <v>86855070.689999998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4">
        <f>+L12+L18+L28+L38+L46+L54+L64+L69+L72</f>
        <v>0</v>
      </c>
      <c r="M11" s="24">
        <f t="shared" ref="M11" si="1">+M12+M18+M28+M38+M46+M54+M64+M69+M72</f>
        <v>0</v>
      </c>
      <c r="N11" s="24">
        <f t="shared" si="0"/>
        <v>0</v>
      </c>
      <c r="O11" s="24">
        <f t="shared" si="0"/>
        <v>0</v>
      </c>
      <c r="P11" s="24">
        <f t="shared" ref="P11" si="2">+P12+P18+P28+P38+P46+P54+P64+P69+P72</f>
        <v>271156647.52999997</v>
      </c>
    </row>
    <row r="12" spans="1:16" x14ac:dyDescent="0.25">
      <c r="A12" s="3" t="s">
        <v>1</v>
      </c>
      <c r="B12" s="40">
        <f>+B13+B14+B15+B16+B17</f>
        <v>602847379</v>
      </c>
      <c r="C12" s="40">
        <v>670808466.17999995</v>
      </c>
      <c r="D12" s="40">
        <f>+D13+D14+D15+D16+D17</f>
        <v>44019929.909999996</v>
      </c>
      <c r="E12" s="40">
        <f t="shared" ref="E12:O12" si="3">+E13+E14+E15+E16+E17</f>
        <v>44277745.810000002</v>
      </c>
      <c r="F12" s="40">
        <f t="shared" si="3"/>
        <v>44989224.120000005</v>
      </c>
      <c r="G12" s="40">
        <f t="shared" si="3"/>
        <v>64542979.920000002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  <c r="N12" s="40">
        <f t="shared" si="3"/>
        <v>0</v>
      </c>
      <c r="O12" s="40">
        <f t="shared" si="3"/>
        <v>0</v>
      </c>
      <c r="P12" s="42">
        <f t="shared" ref="P12:P76" si="4">SUM(D12:O12)</f>
        <v>197829879.75999999</v>
      </c>
    </row>
    <row r="13" spans="1:16" x14ac:dyDescent="0.25">
      <c r="A13" s="5" t="s">
        <v>2</v>
      </c>
      <c r="B13" s="26">
        <v>464874510</v>
      </c>
      <c r="C13" s="26">
        <v>541653453.17999995</v>
      </c>
      <c r="D13" s="34">
        <v>38150340.829999998</v>
      </c>
      <c r="E13" s="34">
        <v>38373770.850000001</v>
      </c>
      <c r="F13" s="34">
        <f>38702959.35+331627.67</f>
        <v>39034587.020000003</v>
      </c>
      <c r="G13" s="34">
        <v>38388923.079999998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42">
        <f t="shared" si="4"/>
        <v>153947621.78000003</v>
      </c>
    </row>
    <row r="14" spans="1:16" x14ac:dyDescent="0.25">
      <c r="A14" s="5" t="s">
        <v>3</v>
      </c>
      <c r="B14" s="26">
        <v>72203270</v>
      </c>
      <c r="C14" s="26">
        <v>60491270</v>
      </c>
      <c r="D14" s="34">
        <v>0</v>
      </c>
      <c r="E14" s="34">
        <v>0</v>
      </c>
      <c r="F14" s="34">
        <v>0</v>
      </c>
      <c r="G14" s="34">
        <v>20260969.059999999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42">
        <f t="shared" si="4"/>
        <v>20260969.059999999</v>
      </c>
    </row>
    <row r="15" spans="1:16" x14ac:dyDescent="0.25">
      <c r="A15" s="5" t="s">
        <v>4</v>
      </c>
      <c r="B15" s="26">
        <v>0</v>
      </c>
      <c r="C15" s="26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42">
        <f t="shared" si="4"/>
        <v>0</v>
      </c>
    </row>
    <row r="16" spans="1:16" x14ac:dyDescent="0.25">
      <c r="A16" s="5" t="s">
        <v>5</v>
      </c>
      <c r="B16" s="26">
        <v>0</v>
      </c>
      <c r="C16" s="26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42">
        <f t="shared" si="4"/>
        <v>0</v>
      </c>
    </row>
    <row r="17" spans="1:16" x14ac:dyDescent="0.25">
      <c r="A17" s="5" t="s">
        <v>6</v>
      </c>
      <c r="B17" s="26">
        <v>65769599</v>
      </c>
      <c r="C17" s="26">
        <v>68663743</v>
      </c>
      <c r="D17" s="34">
        <v>5869589.0800000001</v>
      </c>
      <c r="E17" s="34">
        <v>5903974.96</v>
      </c>
      <c r="F17" s="34">
        <v>5954637.0999999996</v>
      </c>
      <c r="G17" s="34">
        <v>5893087.7800000003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42">
        <f t="shared" si="4"/>
        <v>23621288.920000002</v>
      </c>
    </row>
    <row r="18" spans="1:16" x14ac:dyDescent="0.25">
      <c r="A18" s="3" t="s">
        <v>7</v>
      </c>
      <c r="B18" s="27">
        <f>+B19+B20+B21+B22+B23+B24+B25+B26+B27</f>
        <v>35866078</v>
      </c>
      <c r="C18" s="27">
        <v>50786083.899999999</v>
      </c>
      <c r="D18" s="27">
        <f>+D19+D20+D21+D22+D23+D24+D25+D26+D27</f>
        <v>1057230.67</v>
      </c>
      <c r="E18" s="27">
        <f t="shared" ref="E18:H18" si="5">+E19+E20+E21+E22+E23+E24+E25+E26+E27</f>
        <v>2427119.94</v>
      </c>
      <c r="F18" s="27">
        <f t="shared" si="5"/>
        <v>2039239.1600000001</v>
      </c>
      <c r="G18" s="27">
        <f t="shared" si="5"/>
        <v>4763064.51</v>
      </c>
      <c r="H18" s="27">
        <f t="shared" si="5"/>
        <v>0</v>
      </c>
      <c r="I18" s="27">
        <f>+I19+I20+I21+I22+I23+I24+I25+I26+I27</f>
        <v>0</v>
      </c>
      <c r="J18" s="27">
        <f>+J19+J20+J21+J22+J23+J24+J25+J26+J27</f>
        <v>0</v>
      </c>
      <c r="K18" s="27">
        <f>K27+K26+K25+K24+K23+K22+K21+K20+K19</f>
        <v>0</v>
      </c>
      <c r="L18" s="27">
        <f>L27+L26+L25+L24+L23+L22+L21+L20+L19</f>
        <v>0</v>
      </c>
      <c r="M18">
        <f>SUM(M19:M27)</f>
        <v>0</v>
      </c>
      <c r="N18" s="27">
        <f t="shared" ref="N18:O18" si="6">N27+N26+N25+N24+N23+N22+N21+N20+N19</f>
        <v>0</v>
      </c>
      <c r="O18" s="27">
        <f t="shared" si="6"/>
        <v>0</v>
      </c>
      <c r="P18" s="42">
        <f t="shared" si="4"/>
        <v>10286654.279999999</v>
      </c>
    </row>
    <row r="19" spans="1:16" x14ac:dyDescent="0.25">
      <c r="A19" s="5" t="s">
        <v>8</v>
      </c>
      <c r="B19" s="26">
        <v>6735000</v>
      </c>
      <c r="C19" s="26">
        <v>6735000</v>
      </c>
      <c r="D19" s="34">
        <v>739416.44</v>
      </c>
      <c r="E19" s="34">
        <v>173136.08</v>
      </c>
      <c r="F19" s="34">
        <v>422771.81</v>
      </c>
      <c r="G19" s="34">
        <v>671036.91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42">
        <f t="shared" si="4"/>
        <v>2006361.2399999998</v>
      </c>
    </row>
    <row r="20" spans="1:16" x14ac:dyDescent="0.25">
      <c r="A20" s="5" t="s">
        <v>9</v>
      </c>
      <c r="B20" s="26">
        <v>566500</v>
      </c>
      <c r="C20" s="26">
        <v>566500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42">
        <f t="shared" si="4"/>
        <v>0</v>
      </c>
    </row>
    <row r="21" spans="1:16" x14ac:dyDescent="0.25">
      <c r="A21" s="5" t="s">
        <v>10</v>
      </c>
      <c r="B21" s="26">
        <v>0</v>
      </c>
      <c r="C21" s="26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42">
        <f t="shared" si="4"/>
        <v>0</v>
      </c>
    </row>
    <row r="22" spans="1:16" x14ac:dyDescent="0.25">
      <c r="A22" s="5" t="s">
        <v>11</v>
      </c>
      <c r="B22" s="26">
        <v>600000</v>
      </c>
      <c r="C22" s="26">
        <v>600000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42">
        <f t="shared" si="4"/>
        <v>0</v>
      </c>
    </row>
    <row r="23" spans="1:16" x14ac:dyDescent="0.25">
      <c r="A23" s="5" t="s">
        <v>12</v>
      </c>
      <c r="B23" s="26">
        <v>3360000</v>
      </c>
      <c r="C23" s="26">
        <v>6360000</v>
      </c>
      <c r="D23" s="34">
        <v>168718.23</v>
      </c>
      <c r="E23" s="34">
        <v>211247.32</v>
      </c>
      <c r="F23" s="34">
        <v>377813.93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42">
        <f t="shared" si="4"/>
        <v>757779.48</v>
      </c>
    </row>
    <row r="24" spans="1:16" x14ac:dyDescent="0.25">
      <c r="A24" s="5" t="s">
        <v>13</v>
      </c>
      <c r="B24" s="26">
        <v>250000</v>
      </c>
      <c r="C24" s="26">
        <v>300000</v>
      </c>
      <c r="D24" s="34">
        <v>0</v>
      </c>
      <c r="E24" s="34">
        <v>0</v>
      </c>
      <c r="F24" s="34">
        <v>227959.82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42">
        <f t="shared" si="4"/>
        <v>227959.82</v>
      </c>
    </row>
    <row r="25" spans="1:16" x14ac:dyDescent="0.25">
      <c r="A25" s="5" t="s">
        <v>14</v>
      </c>
      <c r="B25" s="26">
        <v>18079844</v>
      </c>
      <c r="C25" s="26">
        <v>27379844</v>
      </c>
      <c r="D25" s="34">
        <v>20296</v>
      </c>
      <c r="E25" s="34">
        <v>43930.64</v>
      </c>
      <c r="F25" s="34">
        <v>783071.6</v>
      </c>
      <c r="G25" s="34">
        <v>3638317.6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42">
        <f t="shared" si="4"/>
        <v>4485615.84</v>
      </c>
    </row>
    <row r="26" spans="1:16" x14ac:dyDescent="0.25">
      <c r="A26" s="5" t="s">
        <v>15</v>
      </c>
      <c r="B26" s="26">
        <v>6224734</v>
      </c>
      <c r="C26" s="26">
        <v>8794739.9000000004</v>
      </c>
      <c r="D26" s="34">
        <v>128800</v>
      </c>
      <c r="E26" s="34">
        <v>1998805.9</v>
      </c>
      <c r="F26" s="34">
        <v>227622</v>
      </c>
      <c r="G26" s="34">
        <v>453710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42">
        <f t="shared" si="4"/>
        <v>2808937.9</v>
      </c>
    </row>
    <row r="27" spans="1:16" x14ac:dyDescent="0.25">
      <c r="A27" s="5" t="s">
        <v>16</v>
      </c>
      <c r="B27" s="26">
        <v>50000</v>
      </c>
      <c r="C27" s="26">
        <v>50000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42">
        <f t="shared" si="4"/>
        <v>0</v>
      </c>
    </row>
    <row r="28" spans="1:16" x14ac:dyDescent="0.25">
      <c r="A28" s="3" t="s">
        <v>17</v>
      </c>
      <c r="B28" s="27">
        <f>+B29+B30+B31+B32+B33+B34+B35+B36+B37</f>
        <v>484054580</v>
      </c>
      <c r="C28" s="27">
        <v>490278921.48000002</v>
      </c>
      <c r="D28" s="27">
        <f t="shared" ref="D28:J28" si="7">+D29+D30+D31+D32+D33+D34+D35+D36+D37</f>
        <v>458200</v>
      </c>
      <c r="E28" s="27">
        <f t="shared" si="7"/>
        <v>18213089.469999999</v>
      </c>
      <c r="F28" s="27">
        <f t="shared" si="7"/>
        <v>22457209.869999997</v>
      </c>
      <c r="G28" s="27">
        <f t="shared" si="7"/>
        <v>14718363.940000001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>K29+K30+K31+K32+K33+K34+K35+K37</f>
        <v>0</v>
      </c>
      <c r="L28" s="27">
        <f>L29+L30+L31+L32+L33+L34+L35+L37+L36</f>
        <v>0</v>
      </c>
      <c r="M28" s="42">
        <f>SUM(M29:M37)</f>
        <v>0</v>
      </c>
      <c r="N28" s="27">
        <f t="shared" ref="N28:O28" si="8">N29+N30+N31+N32+N33+N34+N35+N37+N36</f>
        <v>0</v>
      </c>
      <c r="O28" s="27">
        <f t="shared" si="8"/>
        <v>0</v>
      </c>
      <c r="P28" s="42">
        <f t="shared" si="4"/>
        <v>55846863.280000001</v>
      </c>
    </row>
    <row r="29" spans="1:16" x14ac:dyDescent="0.25">
      <c r="A29" s="5" t="s">
        <v>18</v>
      </c>
      <c r="B29" s="26">
        <v>18153424</v>
      </c>
      <c r="C29" s="26">
        <v>18153424</v>
      </c>
      <c r="D29" s="34">
        <v>0</v>
      </c>
      <c r="E29" s="34">
        <v>3226470.97</v>
      </c>
      <c r="F29" s="34">
        <v>1759085.42</v>
      </c>
      <c r="G29" s="34">
        <v>1945784.95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42">
        <f t="shared" si="4"/>
        <v>6931341.3400000008</v>
      </c>
    </row>
    <row r="30" spans="1:16" x14ac:dyDescent="0.25">
      <c r="A30" s="5" t="s">
        <v>19</v>
      </c>
      <c r="B30" s="26">
        <v>1037920</v>
      </c>
      <c r="C30" s="26">
        <v>1037920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42">
        <f t="shared" si="4"/>
        <v>0</v>
      </c>
    </row>
    <row r="31" spans="1:16" x14ac:dyDescent="0.25">
      <c r="A31" s="5" t="s">
        <v>20</v>
      </c>
      <c r="B31" s="26">
        <v>13121134</v>
      </c>
      <c r="C31" s="26">
        <v>13621134</v>
      </c>
      <c r="D31" s="34">
        <v>0</v>
      </c>
      <c r="E31" s="34">
        <v>0</v>
      </c>
      <c r="F31" s="34">
        <v>1203717.06</v>
      </c>
      <c r="G31" s="34">
        <v>147830.39999999999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42">
        <f t="shared" si="4"/>
        <v>1351547.46</v>
      </c>
    </row>
    <row r="32" spans="1:16" x14ac:dyDescent="0.25">
      <c r="A32" s="5" t="s">
        <v>21</v>
      </c>
      <c r="B32" s="26">
        <v>170101917</v>
      </c>
      <c r="C32" s="26">
        <v>170946258.47999999</v>
      </c>
      <c r="D32" s="34">
        <v>0</v>
      </c>
      <c r="E32" s="34">
        <v>2708861.4</v>
      </c>
      <c r="F32" s="34">
        <v>3030076.2</v>
      </c>
      <c r="G32" s="34">
        <v>2436868.44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42">
        <f t="shared" si="4"/>
        <v>8175806.0399999991</v>
      </c>
    </row>
    <row r="33" spans="1:16" x14ac:dyDescent="0.25">
      <c r="A33" s="5" t="s">
        <v>22</v>
      </c>
      <c r="B33" s="26">
        <v>446992</v>
      </c>
      <c r="C33" s="26">
        <v>446992</v>
      </c>
      <c r="D33" s="34">
        <v>0</v>
      </c>
      <c r="E33" s="34">
        <v>93864.28</v>
      </c>
      <c r="F33" s="34">
        <v>37524</v>
      </c>
      <c r="G33" s="34">
        <v>36580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42">
        <f t="shared" si="4"/>
        <v>167968.28</v>
      </c>
    </row>
    <row r="34" spans="1:16" x14ac:dyDescent="0.25">
      <c r="A34" s="5" t="s">
        <v>23</v>
      </c>
      <c r="B34" s="26">
        <v>639743</v>
      </c>
      <c r="C34" s="26">
        <v>1369743</v>
      </c>
      <c r="D34" s="34">
        <v>0</v>
      </c>
      <c r="E34" s="34">
        <v>17487.599999999999</v>
      </c>
      <c r="F34" s="34">
        <v>414380.6</v>
      </c>
      <c r="G34" s="34">
        <v>176081.96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42">
        <f t="shared" si="4"/>
        <v>607950.15999999992</v>
      </c>
    </row>
    <row r="35" spans="1:16" x14ac:dyDescent="0.25">
      <c r="A35" s="5" t="s">
        <v>24</v>
      </c>
      <c r="B35" s="26">
        <v>87438519</v>
      </c>
      <c r="C35" s="26">
        <v>88438519</v>
      </c>
      <c r="D35" s="34">
        <v>458200</v>
      </c>
      <c r="E35" s="34">
        <v>6783726.9900000002</v>
      </c>
      <c r="F35" s="34">
        <v>7342031.5300000003</v>
      </c>
      <c r="G35" s="34">
        <v>4737993.03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42">
        <f t="shared" si="4"/>
        <v>19321951.550000001</v>
      </c>
    </row>
    <row r="36" spans="1:16" x14ac:dyDescent="0.25">
      <c r="A36" s="5" t="s">
        <v>25</v>
      </c>
      <c r="B36" s="37">
        <v>0</v>
      </c>
      <c r="C36" s="37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42">
        <f t="shared" si="4"/>
        <v>0</v>
      </c>
    </row>
    <row r="37" spans="1:16" x14ac:dyDescent="0.25">
      <c r="A37" s="5" t="s">
        <v>26</v>
      </c>
      <c r="B37" s="29">
        <v>193114931</v>
      </c>
      <c r="C37" s="29">
        <v>196264931</v>
      </c>
      <c r="D37" s="34">
        <v>0</v>
      </c>
      <c r="E37" s="34">
        <v>5382678.2300000004</v>
      </c>
      <c r="F37" s="34">
        <v>8670395.0600000005</v>
      </c>
      <c r="G37" s="34">
        <v>5237225.16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42">
        <f t="shared" si="4"/>
        <v>19290298.450000003</v>
      </c>
    </row>
    <row r="38" spans="1:16" x14ac:dyDescent="0.25">
      <c r="A38" s="3" t="s">
        <v>27</v>
      </c>
      <c r="B38" s="30">
        <f>+B39+B40+B41+B42+B43+B44+B45</f>
        <v>0</v>
      </c>
      <c r="C38" s="30">
        <v>0</v>
      </c>
      <c r="D38" s="30">
        <f t="shared" ref="D38" si="9">+D39+D40+D41+D42+D43+D44+D45</f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42">
        <f t="shared" si="4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34"/>
      <c r="E39" s="34"/>
      <c r="F39" s="34"/>
      <c r="G39" s="34"/>
      <c r="H39" s="34"/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42">
        <f t="shared" si="4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42">
        <f t="shared" si="4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42">
        <f t="shared" si="4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42">
        <f t="shared" si="4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42">
        <f t="shared" si="4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42">
        <f t="shared" si="4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42">
        <f t="shared" si="4"/>
        <v>0</v>
      </c>
    </row>
    <row r="46" spans="1:16" x14ac:dyDescent="0.25">
      <c r="A46" s="5" t="s">
        <v>35</v>
      </c>
      <c r="B46" s="30">
        <f>+B47+B48+B49+B50+B51+B52+B53</f>
        <v>0</v>
      </c>
      <c r="C46" s="30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42">
        <f t="shared" si="4"/>
        <v>0</v>
      </c>
    </row>
    <row r="47" spans="1:16" x14ac:dyDescent="0.25">
      <c r="A47" s="3" t="s">
        <v>36</v>
      </c>
      <c r="B47" s="28">
        <v>0</v>
      </c>
      <c r="C47" s="28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42">
        <f t="shared" si="4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42">
        <f t="shared" si="4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34"/>
      <c r="E49" s="34"/>
      <c r="F49" s="34"/>
      <c r="G49" s="34"/>
      <c r="H49" s="34"/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42">
        <f t="shared" si="4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42">
        <f t="shared" si="4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42">
        <f t="shared" si="4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42">
        <f t="shared" si="4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42">
        <f t="shared" si="4"/>
        <v>0</v>
      </c>
    </row>
    <row r="54" spans="1:16" x14ac:dyDescent="0.25">
      <c r="A54" s="3" t="s">
        <v>43</v>
      </c>
      <c r="B54" s="27">
        <f>+B55+B56+B57+B58+B59+B60+B61+B62+B63</f>
        <v>24500771</v>
      </c>
      <c r="C54" s="27">
        <v>26850771</v>
      </c>
      <c r="D54" s="27">
        <f t="shared" ref="D54:O54" si="10">+D55+D56+D57+D58+D59+D60+D61+D62+D63</f>
        <v>165164.99</v>
      </c>
      <c r="E54" s="27">
        <f t="shared" si="10"/>
        <v>3289409.3</v>
      </c>
      <c r="F54" s="27">
        <f t="shared" si="10"/>
        <v>908013.6</v>
      </c>
      <c r="G54" s="27">
        <f t="shared" si="10"/>
        <v>2830662.3200000003</v>
      </c>
      <c r="H54" s="27">
        <f t="shared" si="10"/>
        <v>0</v>
      </c>
      <c r="I54" s="27">
        <f t="shared" si="10"/>
        <v>0</v>
      </c>
      <c r="J54" s="27">
        <f t="shared" si="10"/>
        <v>0</v>
      </c>
      <c r="K54" s="27">
        <f t="shared" si="10"/>
        <v>0</v>
      </c>
      <c r="L54" s="27">
        <f t="shared" si="10"/>
        <v>0</v>
      </c>
      <c r="M54" s="27">
        <f t="shared" si="10"/>
        <v>0</v>
      </c>
      <c r="N54" s="27">
        <f t="shared" si="10"/>
        <v>0</v>
      </c>
      <c r="O54" s="27">
        <f t="shared" si="10"/>
        <v>0</v>
      </c>
      <c r="P54" s="42">
        <f t="shared" si="4"/>
        <v>7193250.21</v>
      </c>
    </row>
    <row r="55" spans="1:16" x14ac:dyDescent="0.25">
      <c r="A55" s="5" t="s">
        <v>44</v>
      </c>
      <c r="B55" s="26">
        <v>4142100</v>
      </c>
      <c r="C55" s="26">
        <v>6342100</v>
      </c>
      <c r="D55" s="34">
        <v>165164.99</v>
      </c>
      <c r="E55" s="34">
        <v>1687370.5</v>
      </c>
      <c r="F55" s="34">
        <v>269999.87</v>
      </c>
      <c r="G55" s="34">
        <v>15340</v>
      </c>
      <c r="H55" s="34">
        <v>0</v>
      </c>
      <c r="I55" s="34">
        <v>0</v>
      </c>
      <c r="J55" s="34">
        <v>0</v>
      </c>
      <c r="K55" s="26">
        <v>0</v>
      </c>
      <c r="L55" s="34">
        <v>0</v>
      </c>
      <c r="M55" s="34">
        <v>0</v>
      </c>
      <c r="N55" s="34">
        <v>0</v>
      </c>
      <c r="O55" s="34">
        <v>0</v>
      </c>
      <c r="P55" s="42">
        <f t="shared" si="4"/>
        <v>2137875.36</v>
      </c>
    </row>
    <row r="56" spans="1:16" x14ac:dyDescent="0.25">
      <c r="A56" s="5" t="s">
        <v>45</v>
      </c>
      <c r="B56" s="26">
        <v>70400</v>
      </c>
      <c r="C56" s="26">
        <v>70400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42">
        <f t="shared" si="4"/>
        <v>0</v>
      </c>
    </row>
    <row r="57" spans="1:16" x14ac:dyDescent="0.25">
      <c r="A57" s="5" t="s">
        <v>46</v>
      </c>
      <c r="B57" s="26">
        <v>18268885</v>
      </c>
      <c r="C57" s="26">
        <v>18268885</v>
      </c>
      <c r="D57" s="34">
        <v>0</v>
      </c>
      <c r="E57" s="34">
        <v>1602038.8</v>
      </c>
      <c r="F57" s="34">
        <v>638013.73</v>
      </c>
      <c r="G57" s="34">
        <v>2530799.91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42">
        <f t="shared" si="4"/>
        <v>4770852.4400000004</v>
      </c>
    </row>
    <row r="58" spans="1:16" x14ac:dyDescent="0.25">
      <c r="A58" s="5" t="s">
        <v>47</v>
      </c>
      <c r="B58" s="26">
        <v>27000</v>
      </c>
      <c r="C58" s="26">
        <v>27000</v>
      </c>
      <c r="D58" s="34">
        <v>0</v>
      </c>
      <c r="E58" s="34">
        <v>0</v>
      </c>
      <c r="F58" s="34">
        <v>0</v>
      </c>
      <c r="G58" s="34">
        <v>284522.40999999997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42">
        <f t="shared" si="4"/>
        <v>284522.40999999997</v>
      </c>
    </row>
    <row r="59" spans="1:16" x14ac:dyDescent="0.25">
      <c r="A59" s="5" t="s">
        <v>48</v>
      </c>
      <c r="B59" s="26">
        <v>504386</v>
      </c>
      <c r="C59" s="26">
        <v>654386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42">
        <f t="shared" si="4"/>
        <v>0</v>
      </c>
    </row>
    <row r="60" spans="1:16" x14ac:dyDescent="0.25">
      <c r="A60" s="5" t="s">
        <v>49</v>
      </c>
      <c r="B60" s="26">
        <v>1488000</v>
      </c>
      <c r="C60" s="26">
        <v>1488000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42">
        <f t="shared" si="4"/>
        <v>0</v>
      </c>
    </row>
    <row r="61" spans="1:16" x14ac:dyDescent="0.25">
      <c r="A61" s="5" t="s">
        <v>50</v>
      </c>
      <c r="B61" s="26"/>
      <c r="C61" s="26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42">
        <f t="shared" si="4"/>
        <v>0</v>
      </c>
    </row>
    <row r="62" spans="1:16" x14ac:dyDescent="0.25">
      <c r="A62" s="5" t="s">
        <v>51</v>
      </c>
      <c r="B62" s="26"/>
      <c r="C62" s="26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42">
        <f t="shared" si="4"/>
        <v>0</v>
      </c>
    </row>
    <row r="63" spans="1:16" x14ac:dyDescent="0.25">
      <c r="A63" s="5" t="s">
        <v>52</v>
      </c>
      <c r="B63" s="26"/>
      <c r="C63" s="26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42">
        <f t="shared" si="4"/>
        <v>0</v>
      </c>
    </row>
    <row r="64" spans="1:16" x14ac:dyDescent="0.25">
      <c r="A64" s="3" t="s">
        <v>53</v>
      </c>
      <c r="B64" s="27"/>
      <c r="C64" s="27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42">
        <f t="shared" si="4"/>
        <v>0</v>
      </c>
    </row>
    <row r="65" spans="1:16" x14ac:dyDescent="0.25">
      <c r="A65" s="5" t="s">
        <v>54</v>
      </c>
      <c r="B65" s="25">
        <v>0</v>
      </c>
      <c r="C65" s="25"/>
      <c r="D65" s="34">
        <v>0</v>
      </c>
      <c r="E65" s="34">
        <v>0</v>
      </c>
      <c r="F65" s="34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42">
        <f t="shared" si="4"/>
        <v>0</v>
      </c>
    </row>
    <row r="66" spans="1:16" x14ac:dyDescent="0.25">
      <c r="A66" s="5" t="s">
        <v>55</v>
      </c>
      <c r="B66" s="6">
        <v>0</v>
      </c>
      <c r="C66" s="27">
        <v>0</v>
      </c>
      <c r="D66" s="34">
        <v>0</v>
      </c>
      <c r="E66" s="34">
        <v>0</v>
      </c>
      <c r="F66" s="34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42">
        <f t="shared" si="4"/>
        <v>0</v>
      </c>
    </row>
    <row r="67" spans="1:16" x14ac:dyDescent="0.25">
      <c r="A67" s="5" t="s">
        <v>56</v>
      </c>
      <c r="B67" s="6">
        <v>0</v>
      </c>
      <c r="C67" s="27">
        <v>0</v>
      </c>
      <c r="D67" s="34">
        <v>0</v>
      </c>
      <c r="E67" s="34">
        <v>0</v>
      </c>
      <c r="F67" s="34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42">
        <f t="shared" si="4"/>
        <v>0</v>
      </c>
    </row>
    <row r="68" spans="1:16" x14ac:dyDescent="0.25">
      <c r="A68" s="5" t="s">
        <v>57</v>
      </c>
      <c r="B68" s="6">
        <v>0</v>
      </c>
      <c r="C68" s="27">
        <v>0</v>
      </c>
      <c r="D68" s="34">
        <v>0</v>
      </c>
      <c r="E68" s="34">
        <v>0</v>
      </c>
      <c r="F68" s="34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42">
        <f t="shared" si="4"/>
        <v>0</v>
      </c>
    </row>
    <row r="69" spans="1:16" x14ac:dyDescent="0.25">
      <c r="A69" s="3" t="s">
        <v>58</v>
      </c>
      <c r="B69" s="4">
        <v>0</v>
      </c>
      <c r="C69" s="30">
        <v>0</v>
      </c>
      <c r="D69" s="34">
        <v>0</v>
      </c>
      <c r="E69" s="34">
        <v>0</v>
      </c>
      <c r="F69" s="34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42">
        <f t="shared" si="4"/>
        <v>0</v>
      </c>
    </row>
    <row r="70" spans="1:16" x14ac:dyDescent="0.25">
      <c r="A70" s="5" t="s">
        <v>59</v>
      </c>
      <c r="B70" s="6">
        <v>0</v>
      </c>
      <c r="C70" s="27">
        <v>0</v>
      </c>
      <c r="D70" s="34">
        <v>0</v>
      </c>
      <c r="E70" s="34">
        <v>0</v>
      </c>
      <c r="F70" s="34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42">
        <f t="shared" si="4"/>
        <v>0</v>
      </c>
    </row>
    <row r="71" spans="1:16" x14ac:dyDescent="0.25">
      <c r="A71" s="5" t="s">
        <v>60</v>
      </c>
      <c r="B71" s="6">
        <v>0</v>
      </c>
      <c r="C71" s="27">
        <v>0</v>
      </c>
      <c r="D71" s="34">
        <v>0</v>
      </c>
      <c r="E71" s="34">
        <v>0</v>
      </c>
      <c r="F71" s="34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42">
        <f t="shared" si="4"/>
        <v>0</v>
      </c>
    </row>
    <row r="72" spans="1:16" x14ac:dyDescent="0.25">
      <c r="A72" s="3" t="s">
        <v>61</v>
      </c>
      <c r="B72" s="4">
        <v>0</v>
      </c>
      <c r="C72" s="30">
        <v>0</v>
      </c>
      <c r="D72" s="34">
        <v>0</v>
      </c>
      <c r="E72" s="34">
        <v>0</v>
      </c>
      <c r="F72" s="34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42">
        <f t="shared" si="4"/>
        <v>0</v>
      </c>
    </row>
    <row r="73" spans="1:16" x14ac:dyDescent="0.25">
      <c r="A73" s="5" t="s">
        <v>62</v>
      </c>
      <c r="B73" s="6">
        <v>0</v>
      </c>
      <c r="C73" s="28">
        <v>0</v>
      </c>
      <c r="D73" s="34">
        <v>0</v>
      </c>
      <c r="E73" s="34">
        <v>0</v>
      </c>
      <c r="F73" s="34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42">
        <f t="shared" si="4"/>
        <v>0</v>
      </c>
    </row>
    <row r="74" spans="1:16" x14ac:dyDescent="0.25">
      <c r="A74" s="5" t="s">
        <v>63</v>
      </c>
      <c r="B74" s="6">
        <v>0</v>
      </c>
      <c r="C74" s="28">
        <v>0</v>
      </c>
      <c r="D74" s="34">
        <v>0</v>
      </c>
      <c r="E74" s="34">
        <v>0</v>
      </c>
      <c r="F74" s="34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42">
        <f t="shared" si="4"/>
        <v>0</v>
      </c>
    </row>
    <row r="75" spans="1:16" x14ac:dyDescent="0.25">
      <c r="A75" s="5" t="s">
        <v>64</v>
      </c>
      <c r="B75" s="6">
        <v>0</v>
      </c>
      <c r="C75" s="28">
        <v>0</v>
      </c>
      <c r="D75" s="34">
        <v>0</v>
      </c>
      <c r="E75" s="34">
        <v>0</v>
      </c>
      <c r="F75" s="34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42">
        <f t="shared" si="4"/>
        <v>0</v>
      </c>
    </row>
    <row r="76" spans="1:16" x14ac:dyDescent="0.25">
      <c r="A76" s="1" t="s">
        <v>67</v>
      </c>
      <c r="B76" s="2">
        <f>B77+B78+B79+B80+B81+B82+B84</f>
        <v>0</v>
      </c>
      <c r="C76" s="2">
        <v>0</v>
      </c>
      <c r="D76" s="2">
        <v>0</v>
      </c>
      <c r="E76" s="2">
        <v>0</v>
      </c>
      <c r="F76" s="2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42">
        <f t="shared" si="4"/>
        <v>0</v>
      </c>
    </row>
    <row r="77" spans="1:16" x14ac:dyDescent="0.25">
      <c r="A77" s="3" t="s">
        <v>68</v>
      </c>
      <c r="B77" s="4">
        <v>0</v>
      </c>
      <c r="C77" s="4">
        <v>0</v>
      </c>
      <c r="D77" s="34">
        <v>0</v>
      </c>
      <c r="E77" s="34">
        <v>0</v>
      </c>
      <c r="F77" s="34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42">
        <f t="shared" ref="P77:P84" si="11">SUM(D77:O77)</f>
        <v>0</v>
      </c>
    </row>
    <row r="78" spans="1:16" x14ac:dyDescent="0.25">
      <c r="A78" s="5" t="s">
        <v>69</v>
      </c>
      <c r="B78" s="6">
        <v>0</v>
      </c>
      <c r="C78" s="6">
        <v>0</v>
      </c>
      <c r="D78" s="34">
        <v>0</v>
      </c>
      <c r="E78" s="34">
        <v>0</v>
      </c>
      <c r="F78" s="34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42">
        <f t="shared" si="11"/>
        <v>0</v>
      </c>
    </row>
    <row r="79" spans="1:16" x14ac:dyDescent="0.25">
      <c r="A79" s="5" t="s">
        <v>70</v>
      </c>
      <c r="B79" s="6">
        <v>0</v>
      </c>
      <c r="C79" s="6">
        <v>0</v>
      </c>
      <c r="D79" s="34">
        <v>0</v>
      </c>
      <c r="E79" s="34">
        <v>0</v>
      </c>
      <c r="F79" s="34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42">
        <f t="shared" si="11"/>
        <v>0</v>
      </c>
    </row>
    <row r="80" spans="1:16" x14ac:dyDescent="0.25">
      <c r="A80" s="3" t="s">
        <v>71</v>
      </c>
      <c r="B80" s="4">
        <v>0</v>
      </c>
      <c r="C80" s="4">
        <v>0</v>
      </c>
      <c r="D80" s="34">
        <v>0</v>
      </c>
      <c r="E80" s="34">
        <v>0</v>
      </c>
      <c r="F80" s="34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42">
        <f t="shared" si="11"/>
        <v>0</v>
      </c>
    </row>
    <row r="81" spans="1:16" x14ac:dyDescent="0.25">
      <c r="A81" s="5" t="s">
        <v>72</v>
      </c>
      <c r="B81" s="6">
        <v>0</v>
      </c>
      <c r="C81" s="6">
        <v>0</v>
      </c>
      <c r="D81" s="34">
        <v>0</v>
      </c>
      <c r="E81" s="34">
        <v>0</v>
      </c>
      <c r="F81" s="34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42">
        <f t="shared" si="11"/>
        <v>0</v>
      </c>
    </row>
    <row r="82" spans="1:16" x14ac:dyDescent="0.25">
      <c r="A82" s="5" t="s">
        <v>73</v>
      </c>
      <c r="B82" s="6">
        <v>0</v>
      </c>
      <c r="C82" s="6">
        <v>0</v>
      </c>
      <c r="D82" s="34">
        <v>0</v>
      </c>
      <c r="E82" s="34">
        <v>0</v>
      </c>
      <c r="F82" s="34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42">
        <f t="shared" si="11"/>
        <v>0</v>
      </c>
    </row>
    <row r="83" spans="1:16" x14ac:dyDescent="0.25">
      <c r="A83" s="3" t="s">
        <v>74</v>
      </c>
      <c r="B83" s="4">
        <v>0</v>
      </c>
      <c r="C83" s="4">
        <v>0</v>
      </c>
      <c r="D83" s="34">
        <v>0</v>
      </c>
      <c r="E83" s="34">
        <v>0</v>
      </c>
      <c r="F83" s="34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42">
        <f t="shared" si="11"/>
        <v>0</v>
      </c>
    </row>
    <row r="84" spans="1:16" x14ac:dyDescent="0.25">
      <c r="A84" s="5" t="s">
        <v>75</v>
      </c>
      <c r="B84" s="6">
        <v>0</v>
      </c>
      <c r="C84" s="6">
        <v>0</v>
      </c>
      <c r="D84" s="34">
        <v>0</v>
      </c>
      <c r="E84" s="34">
        <v>0</v>
      </c>
      <c r="F84" s="34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42">
        <f t="shared" si="11"/>
        <v>0</v>
      </c>
    </row>
    <row r="85" spans="1:16" x14ac:dyDescent="0.25">
      <c r="A85" s="9" t="s">
        <v>65</v>
      </c>
      <c r="B85" s="38">
        <f>B64+B54+B28+B18+B12</f>
        <v>1147268808</v>
      </c>
      <c r="C85" s="38">
        <f>C64+C54+C28+C18+C12</f>
        <v>1238724242.5599999</v>
      </c>
      <c r="D85" s="38">
        <f t="shared" ref="D85:O85" si="12">D64+D54+D28+D18+D12</f>
        <v>45700525.569999993</v>
      </c>
      <c r="E85" s="38">
        <f>E64+E54+E28+E18+E12</f>
        <v>68207364.520000011</v>
      </c>
      <c r="F85" s="38">
        <f t="shared" si="12"/>
        <v>70393686.75</v>
      </c>
      <c r="G85" s="38">
        <f t="shared" si="12"/>
        <v>86855070.689999998</v>
      </c>
      <c r="H85" s="38">
        <f t="shared" si="12"/>
        <v>0</v>
      </c>
      <c r="I85" s="38">
        <f t="shared" si="12"/>
        <v>0</v>
      </c>
      <c r="J85" s="38">
        <f t="shared" si="12"/>
        <v>0</v>
      </c>
      <c r="K85" s="38">
        <f t="shared" si="12"/>
        <v>0</v>
      </c>
      <c r="L85" s="38">
        <f t="shared" si="12"/>
        <v>0</v>
      </c>
      <c r="M85" s="38">
        <f t="shared" si="12"/>
        <v>0</v>
      </c>
      <c r="N85" s="38">
        <f t="shared" si="12"/>
        <v>0</v>
      </c>
      <c r="O85" s="38">
        <f t="shared" si="12"/>
        <v>0</v>
      </c>
      <c r="P85" s="38">
        <f>P64+P54+P28+P18+P12</f>
        <v>271156647.52999997</v>
      </c>
    </row>
    <row r="86" spans="1:16" ht="6" customHeight="1" x14ac:dyDescent="0.25"/>
    <row r="87" spans="1:16" x14ac:dyDescent="0.25">
      <c r="A87" s="36" t="s">
        <v>96</v>
      </c>
    </row>
    <row r="89" spans="1:16" x14ac:dyDescent="0.25">
      <c r="A89" t="s">
        <v>97</v>
      </c>
    </row>
    <row r="90" spans="1:16" x14ac:dyDescent="0.25">
      <c r="A90" t="s">
        <v>98</v>
      </c>
    </row>
    <row r="91" spans="1:16" x14ac:dyDescent="0.25">
      <c r="A91" t="s">
        <v>101</v>
      </c>
    </row>
  </sheetData>
  <mergeCells count="10">
    <mergeCell ref="D9:P9"/>
    <mergeCell ref="A9:A10"/>
    <mergeCell ref="B9:B10"/>
    <mergeCell ref="C9:C10"/>
    <mergeCell ref="A1:C1"/>
    <mergeCell ref="A2:C2"/>
    <mergeCell ref="A3:C3"/>
    <mergeCell ref="A4:C4"/>
    <mergeCell ref="A5:C5"/>
    <mergeCell ref="A7:C7"/>
  </mergeCells>
  <pageMargins left="0.62992125984251968" right="0.23622047244094491" top="0.74803149606299213" bottom="0.74803149606299213" header="0.31496062992125984" footer="0.31496062992125984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90"/>
  <sheetViews>
    <sheetView showGridLines="0" topLeftCell="C1" zoomScale="98" zoomScaleNormal="98" workbookViewId="0">
      <selection activeCell="C20" sqref="C20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20.28515625" customWidth="1"/>
    <col min="6" max="6" width="20.5703125" customWidth="1"/>
    <col min="7" max="7" width="19.28515625" customWidth="1"/>
    <col min="8" max="9" width="20.28515625" customWidth="1"/>
    <col min="10" max="10" width="19.7109375" customWidth="1"/>
    <col min="11" max="11" width="21.42578125" bestFit="1" customWidth="1"/>
    <col min="12" max="12" width="19" style="34" customWidth="1"/>
    <col min="13" max="13" width="14.140625" bestFit="1" customWidth="1"/>
    <col min="14" max="14" width="15.140625" style="34" bestFit="1" customWidth="1"/>
    <col min="15" max="15" width="15.140625" bestFit="1" customWidth="1"/>
    <col min="16" max="16" width="21.42578125" bestFit="1" customWidth="1"/>
  </cols>
  <sheetData>
    <row r="1" spans="3:17" ht="18.75" x14ac:dyDescent="0.25">
      <c r="C1" s="51" t="s">
        <v>99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3:17" ht="18.75" x14ac:dyDescent="0.25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3:17" ht="28.5" customHeight="1" x14ac:dyDescent="0.25">
      <c r="C3" s="51" t="s">
        <v>103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39"/>
    </row>
    <row r="4" spans="3:17" ht="21" customHeight="1" x14ac:dyDescent="0.25">
      <c r="C4" s="52" t="s">
        <v>95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22"/>
    </row>
    <row r="5" spans="3:17" ht="15.75" x14ac:dyDescent="0.25">
      <c r="C5" s="50"/>
      <c r="D5" s="50"/>
      <c r="E5" s="50"/>
      <c r="F5" s="21"/>
      <c r="G5" s="21"/>
      <c r="H5" s="21"/>
      <c r="I5" s="21"/>
      <c r="J5" s="21"/>
      <c r="K5" s="21"/>
      <c r="L5" s="21"/>
      <c r="M5" s="21"/>
      <c r="N5" s="45"/>
      <c r="O5" s="21"/>
      <c r="P5" s="21"/>
    </row>
    <row r="6" spans="3:17" ht="15.75" customHeight="1" x14ac:dyDescent="0.25">
      <c r="F6" s="20"/>
      <c r="G6" s="20"/>
      <c r="H6" s="20"/>
      <c r="I6" s="20"/>
      <c r="J6" s="20"/>
      <c r="K6" s="20"/>
      <c r="L6" s="20"/>
      <c r="M6" s="20"/>
      <c r="N6" s="46"/>
      <c r="O6" s="20"/>
      <c r="P6" s="20"/>
    </row>
    <row r="7" spans="3:17" ht="15.75" customHeight="1" x14ac:dyDescent="0.25">
      <c r="C7" s="54" t="s">
        <v>76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25">
      <c r="C9" s="7" t="s">
        <v>66</v>
      </c>
      <c r="D9" s="18" t="s">
        <v>78</v>
      </c>
      <c r="E9" s="18" t="s">
        <v>79</v>
      </c>
      <c r="F9" s="18" t="s">
        <v>80</v>
      </c>
      <c r="G9" s="18" t="s">
        <v>81</v>
      </c>
      <c r="H9" s="19" t="s">
        <v>82</v>
      </c>
      <c r="I9" s="18" t="s">
        <v>83</v>
      </c>
      <c r="J9" s="19" t="s">
        <v>84</v>
      </c>
      <c r="K9" s="18" t="s">
        <v>85</v>
      </c>
      <c r="L9" s="32" t="s">
        <v>86</v>
      </c>
      <c r="M9" s="18" t="s">
        <v>87</v>
      </c>
      <c r="N9" s="32" t="s">
        <v>88</v>
      </c>
      <c r="O9" s="19" t="s">
        <v>89</v>
      </c>
      <c r="P9" s="18" t="s">
        <v>77</v>
      </c>
    </row>
    <row r="10" spans="3:17" x14ac:dyDescent="0.25">
      <c r="C10" s="1" t="s">
        <v>0</v>
      </c>
      <c r="D10" s="24">
        <f t="shared" ref="D10" si="0">+D11+D17+D27+D37+D45+D53+D63+D68+D71</f>
        <v>45700525.57</v>
      </c>
      <c r="E10" s="24">
        <f t="shared" ref="E10:J10" si="1">+E11+E17+E27+E37+E45+E53+E63+E68+E71</f>
        <v>68207364.519999996</v>
      </c>
      <c r="F10" s="24">
        <f t="shared" si="1"/>
        <v>70393686.75</v>
      </c>
      <c r="G10" s="24">
        <f t="shared" si="1"/>
        <v>86855070.689999998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>+K11+K17+K27+K37+K45+K53+K63+K68+K71</f>
        <v>0</v>
      </c>
      <c r="L10" s="24">
        <f>+L11+L17+L27+L37+L45+L53+L63+L68+L71</f>
        <v>0</v>
      </c>
      <c r="M10" s="24">
        <f t="shared" ref="M10" si="2">+M11+M17+M27+M37+M45+M53+M63+M68+M71</f>
        <v>0</v>
      </c>
      <c r="N10" s="24">
        <f t="shared" ref="N10:O10" si="3">+N11+N17+N27+N37+N45+N53+N63+N68+N71</f>
        <v>0</v>
      </c>
      <c r="O10" s="24">
        <f t="shared" si="3"/>
        <v>0</v>
      </c>
      <c r="P10" s="24">
        <f>+P11+P17+P27+P37+P45+P53+P63+P68+P71</f>
        <v>271156647.52999997</v>
      </c>
    </row>
    <row r="11" spans="3:17" x14ac:dyDescent="0.25">
      <c r="C11" s="3" t="s">
        <v>1</v>
      </c>
      <c r="D11" s="40">
        <f>+D12+D13+D14+D15+D16</f>
        <v>44019929.909999996</v>
      </c>
      <c r="E11" s="40">
        <f t="shared" ref="E11:O11" si="4">+E12+E13+E14+E15+E16</f>
        <v>44277745.810000002</v>
      </c>
      <c r="F11" s="40">
        <f>+F12+F13+F14+F15+F16</f>
        <v>44989224.120000005</v>
      </c>
      <c r="G11" s="40">
        <f t="shared" ref="G11" si="5">+G12+G13+G14+G15+G16</f>
        <v>64542979.920000002</v>
      </c>
      <c r="H11" s="40">
        <f t="shared" si="4"/>
        <v>0</v>
      </c>
      <c r="I11" s="40">
        <f t="shared" si="4"/>
        <v>0</v>
      </c>
      <c r="J11" s="40">
        <f t="shared" si="4"/>
        <v>0</v>
      </c>
      <c r="K11" s="40">
        <f t="shared" si="4"/>
        <v>0</v>
      </c>
      <c r="L11" s="40">
        <f t="shared" si="4"/>
        <v>0</v>
      </c>
      <c r="M11" s="40">
        <f t="shared" si="4"/>
        <v>0</v>
      </c>
      <c r="N11" s="40">
        <f t="shared" si="4"/>
        <v>0</v>
      </c>
      <c r="O11" s="40">
        <f t="shared" si="4"/>
        <v>0</v>
      </c>
      <c r="P11" s="40">
        <f>SUM(D11:O11)</f>
        <v>197829879.75999999</v>
      </c>
    </row>
    <row r="12" spans="3:17" x14ac:dyDescent="0.25">
      <c r="C12" s="5" t="s">
        <v>2</v>
      </c>
      <c r="D12" s="34">
        <v>38150340.829999998</v>
      </c>
      <c r="E12" s="34">
        <v>38373770.850000001</v>
      </c>
      <c r="F12" s="34">
        <f>38702959.35+331627.67</f>
        <v>39034587.020000003</v>
      </c>
      <c r="G12" s="34">
        <v>38388923.079999998</v>
      </c>
      <c r="H12" s="34"/>
      <c r="I12" s="34"/>
      <c r="J12" s="34"/>
      <c r="K12" s="26"/>
      <c r="M12" s="34"/>
      <c r="O12" s="34"/>
      <c r="P12" s="40">
        <f t="shared" ref="P12:P75" si="6">SUM(D12:O12)</f>
        <v>153947621.78000003</v>
      </c>
    </row>
    <row r="13" spans="3:17" x14ac:dyDescent="0.25">
      <c r="C13" s="5" t="s">
        <v>3</v>
      </c>
      <c r="D13" s="34">
        <v>0</v>
      </c>
      <c r="E13" s="41">
        <v>0</v>
      </c>
      <c r="F13" s="34">
        <v>0</v>
      </c>
      <c r="G13" s="34">
        <v>20260969.059999999</v>
      </c>
      <c r="H13" s="44"/>
      <c r="I13" s="44"/>
      <c r="J13" s="44"/>
      <c r="K13" s="26"/>
      <c r="M13" s="34"/>
      <c r="P13" s="40">
        <f t="shared" si="6"/>
        <v>20260969.059999999</v>
      </c>
    </row>
    <row r="14" spans="3:17" x14ac:dyDescent="0.25">
      <c r="C14" s="5" t="s">
        <v>4</v>
      </c>
      <c r="D14" s="34">
        <v>0</v>
      </c>
      <c r="E14" s="34">
        <v>0</v>
      </c>
      <c r="F14" s="34">
        <v>0</v>
      </c>
      <c r="G14" s="34">
        <v>0</v>
      </c>
      <c r="K14" s="26"/>
      <c r="P14" s="40">
        <f t="shared" si="6"/>
        <v>0</v>
      </c>
      <c r="Q14" s="17"/>
    </row>
    <row r="15" spans="3:17" x14ac:dyDescent="0.25">
      <c r="C15" s="5" t="s">
        <v>5</v>
      </c>
      <c r="D15" s="34">
        <v>0</v>
      </c>
      <c r="E15" s="34">
        <v>0</v>
      </c>
      <c r="F15" s="34">
        <v>0</v>
      </c>
      <c r="G15" s="34">
        <v>0</v>
      </c>
      <c r="K15" s="26"/>
      <c r="P15" s="40">
        <f t="shared" si="6"/>
        <v>0</v>
      </c>
    </row>
    <row r="16" spans="3:17" x14ac:dyDescent="0.25">
      <c r="C16" s="5" t="s">
        <v>6</v>
      </c>
      <c r="D16" s="34">
        <v>5869589.0800000001</v>
      </c>
      <c r="E16" s="34">
        <v>5903974.96</v>
      </c>
      <c r="F16" s="34">
        <v>5954637.0999999996</v>
      </c>
      <c r="G16" s="34">
        <v>5893087.7800000003</v>
      </c>
      <c r="H16" s="34"/>
      <c r="I16" s="34"/>
      <c r="J16" s="34"/>
      <c r="K16" s="26"/>
      <c r="M16" s="34"/>
      <c r="O16" s="34"/>
      <c r="P16" s="40">
        <f t="shared" si="6"/>
        <v>23621288.920000002</v>
      </c>
    </row>
    <row r="17" spans="3:16" x14ac:dyDescent="0.25">
      <c r="C17" s="3" t="s">
        <v>7</v>
      </c>
      <c r="D17" s="27">
        <f>+D18+D19+D20+D21+D22+D23+D24+D25+D26</f>
        <v>1057230.67</v>
      </c>
      <c r="E17" s="27">
        <f t="shared" ref="E17:H17" si="7">+E18+E19+E20+E21+E22+E23+E24+E25+E26</f>
        <v>2427119.94</v>
      </c>
      <c r="F17" s="27">
        <f t="shared" si="7"/>
        <v>2039239.1600000001</v>
      </c>
      <c r="G17" s="27">
        <f t="shared" si="7"/>
        <v>4763064.51</v>
      </c>
      <c r="H17" s="27">
        <f t="shared" si="7"/>
        <v>0</v>
      </c>
      <c r="I17" s="27">
        <f>+I18+I19+I20+I21+I22+I23+I24+I25+I26</f>
        <v>0</v>
      </c>
      <c r="J17" s="27">
        <f>+J18+J19+J20+J21+J22+J23+J24+J25+J26</f>
        <v>0</v>
      </c>
      <c r="K17" s="27">
        <f t="shared" ref="K17:M17" si="8">K26+K25+K24+K23+K22+K21+K20+K19+K18</f>
        <v>0</v>
      </c>
      <c r="L17" s="27">
        <f t="shared" si="8"/>
        <v>0</v>
      </c>
      <c r="M17" s="27">
        <f t="shared" si="8"/>
        <v>0</v>
      </c>
      <c r="N17" s="27">
        <f t="shared" ref="N17:O17" si="9">N26+N25+N24+N23+N22+N21+N20+N19+N18</f>
        <v>0</v>
      </c>
      <c r="O17" s="27">
        <f t="shared" si="9"/>
        <v>0</v>
      </c>
      <c r="P17" s="40">
        <f t="shared" si="6"/>
        <v>10286654.279999999</v>
      </c>
    </row>
    <row r="18" spans="3:16" x14ac:dyDescent="0.25">
      <c r="C18" s="5" t="s">
        <v>8</v>
      </c>
      <c r="D18" s="34">
        <v>739416.44</v>
      </c>
      <c r="E18" s="34">
        <v>173136.08</v>
      </c>
      <c r="F18" s="34">
        <v>422771.81</v>
      </c>
      <c r="G18" s="34">
        <v>671036.91</v>
      </c>
      <c r="H18" s="43"/>
      <c r="I18" s="43"/>
      <c r="J18" s="34"/>
      <c r="K18" s="26"/>
      <c r="O18" s="34"/>
      <c r="P18" s="40">
        <f t="shared" si="6"/>
        <v>2006361.2399999998</v>
      </c>
    </row>
    <row r="19" spans="3:16" x14ac:dyDescent="0.25">
      <c r="C19" s="5" t="s">
        <v>9</v>
      </c>
      <c r="D19" s="34">
        <v>0</v>
      </c>
      <c r="E19" s="34">
        <v>0</v>
      </c>
      <c r="F19" s="34">
        <v>0</v>
      </c>
      <c r="G19" s="34">
        <v>0</v>
      </c>
      <c r="H19" s="34"/>
      <c r="J19" s="34"/>
      <c r="K19" s="26"/>
      <c r="M19" s="34"/>
      <c r="P19" s="40">
        <f t="shared" si="6"/>
        <v>0</v>
      </c>
    </row>
    <row r="20" spans="3:16" x14ac:dyDescent="0.25">
      <c r="C20" s="5" t="s">
        <v>10</v>
      </c>
      <c r="D20" s="34">
        <v>0</v>
      </c>
      <c r="E20" s="34">
        <v>0</v>
      </c>
      <c r="F20" s="34">
        <v>0</v>
      </c>
      <c r="G20" s="34">
        <v>0</v>
      </c>
      <c r="K20" s="26"/>
      <c r="P20" s="40">
        <f t="shared" si="6"/>
        <v>0</v>
      </c>
    </row>
    <row r="21" spans="3:16" x14ac:dyDescent="0.25">
      <c r="C21" s="5" t="s">
        <v>11</v>
      </c>
      <c r="D21" s="34">
        <v>0</v>
      </c>
      <c r="E21" s="34">
        <v>0</v>
      </c>
      <c r="F21" s="34">
        <v>0</v>
      </c>
      <c r="G21" s="34">
        <v>0</v>
      </c>
      <c r="H21" s="34"/>
      <c r="J21" s="34"/>
      <c r="K21" s="26"/>
      <c r="M21" s="34"/>
      <c r="P21" s="40">
        <f t="shared" si="6"/>
        <v>0</v>
      </c>
    </row>
    <row r="22" spans="3:16" x14ac:dyDescent="0.25">
      <c r="C22" s="5" t="s">
        <v>12</v>
      </c>
      <c r="D22" s="34">
        <v>168718.23</v>
      </c>
      <c r="E22" s="34">
        <v>211247.32</v>
      </c>
      <c r="F22" s="34">
        <v>377813.93</v>
      </c>
      <c r="G22" s="34">
        <v>0</v>
      </c>
      <c r="H22" s="34"/>
      <c r="I22" s="43"/>
      <c r="J22" s="34"/>
      <c r="K22" s="26"/>
      <c r="M22" s="34"/>
      <c r="O22" s="34"/>
      <c r="P22" s="40">
        <f t="shared" si="6"/>
        <v>757779.48</v>
      </c>
    </row>
    <row r="23" spans="3:16" x14ac:dyDescent="0.25">
      <c r="C23" s="5" t="s">
        <v>13</v>
      </c>
      <c r="D23" s="34">
        <v>0</v>
      </c>
      <c r="E23" s="34">
        <v>0</v>
      </c>
      <c r="F23" s="34">
        <v>227959.82</v>
      </c>
      <c r="G23" s="34">
        <v>0</v>
      </c>
      <c r="H23" s="34"/>
      <c r="J23" s="34"/>
      <c r="K23" s="26"/>
      <c r="M23" s="34"/>
      <c r="O23" s="34"/>
      <c r="P23" s="40">
        <f t="shared" si="6"/>
        <v>227959.82</v>
      </c>
    </row>
    <row r="24" spans="3:16" x14ac:dyDescent="0.25">
      <c r="C24" s="5" t="s">
        <v>14</v>
      </c>
      <c r="D24" s="34">
        <v>20296</v>
      </c>
      <c r="E24" s="34">
        <v>43930.64</v>
      </c>
      <c r="F24" s="34">
        <v>783071.6</v>
      </c>
      <c r="G24" s="34">
        <v>3638317.6</v>
      </c>
      <c r="H24" s="34"/>
      <c r="I24" s="43"/>
      <c r="J24" s="34"/>
      <c r="K24" s="26"/>
      <c r="M24" s="34"/>
      <c r="O24" s="34"/>
      <c r="P24" s="40">
        <f t="shared" si="6"/>
        <v>4485615.84</v>
      </c>
    </row>
    <row r="25" spans="3:16" x14ac:dyDescent="0.25">
      <c r="C25" s="5" t="s">
        <v>15</v>
      </c>
      <c r="D25" s="34">
        <v>128800</v>
      </c>
      <c r="E25" s="34">
        <v>1998805.9</v>
      </c>
      <c r="F25" s="34">
        <v>227622</v>
      </c>
      <c r="G25" s="34">
        <v>453710</v>
      </c>
      <c r="H25" s="34"/>
      <c r="I25" s="43"/>
      <c r="J25" s="34"/>
      <c r="K25" s="26"/>
      <c r="M25" s="34"/>
      <c r="O25" s="34"/>
      <c r="P25" s="40">
        <f t="shared" si="6"/>
        <v>2808937.9</v>
      </c>
    </row>
    <row r="26" spans="3:16" x14ac:dyDescent="0.25">
      <c r="C26" s="5" t="s">
        <v>16</v>
      </c>
      <c r="D26" s="34">
        <v>0</v>
      </c>
      <c r="E26" s="34">
        <v>0</v>
      </c>
      <c r="F26" s="34">
        <v>0</v>
      </c>
      <c r="G26" s="34">
        <v>0</v>
      </c>
      <c r="H26" s="34"/>
      <c r="I26" s="43"/>
      <c r="J26" s="34"/>
      <c r="K26" s="26"/>
      <c r="M26" s="34"/>
      <c r="P26" s="40">
        <f t="shared" si="6"/>
        <v>0</v>
      </c>
    </row>
    <row r="27" spans="3:16" x14ac:dyDescent="0.25">
      <c r="C27" s="3" t="s">
        <v>17</v>
      </c>
      <c r="D27" s="27">
        <f t="shared" ref="D27" si="10">+D28+D29+D30+D31+D32+D33+D34+D35+D36</f>
        <v>458200</v>
      </c>
      <c r="E27" s="27">
        <f t="shared" ref="E27:O27" si="11">+E28+E29+E30+E31+E32+E33+E34+E35+E36</f>
        <v>18213089.469999999</v>
      </c>
      <c r="F27" s="27">
        <f t="shared" si="11"/>
        <v>22457209.869999997</v>
      </c>
      <c r="G27" s="27">
        <f t="shared" si="11"/>
        <v>14718363.940000001</v>
      </c>
      <c r="H27" s="27">
        <f t="shared" si="11"/>
        <v>0</v>
      </c>
      <c r="I27" s="27">
        <f t="shared" si="11"/>
        <v>0</v>
      </c>
      <c r="J27" s="27">
        <f t="shared" si="11"/>
        <v>0</v>
      </c>
      <c r="K27" s="27">
        <f t="shared" si="11"/>
        <v>0</v>
      </c>
      <c r="L27" s="27">
        <f t="shared" si="11"/>
        <v>0</v>
      </c>
      <c r="M27" s="27">
        <f t="shared" si="11"/>
        <v>0</v>
      </c>
      <c r="N27" s="27">
        <f t="shared" si="11"/>
        <v>0</v>
      </c>
      <c r="O27" s="27">
        <f t="shared" si="11"/>
        <v>0</v>
      </c>
      <c r="P27" s="40">
        <f t="shared" si="6"/>
        <v>55846863.280000001</v>
      </c>
    </row>
    <row r="28" spans="3:16" x14ac:dyDescent="0.25">
      <c r="C28" s="5" t="s">
        <v>18</v>
      </c>
      <c r="D28" s="34">
        <v>0</v>
      </c>
      <c r="E28" s="34">
        <v>3226470.97</v>
      </c>
      <c r="F28" s="34">
        <v>1759085.42</v>
      </c>
      <c r="G28" s="34">
        <v>1945784.95</v>
      </c>
      <c r="H28" s="34"/>
      <c r="I28" s="43"/>
      <c r="J28" s="34"/>
      <c r="K28" s="26"/>
      <c r="M28" s="34"/>
      <c r="O28" s="34"/>
      <c r="P28" s="40">
        <f t="shared" si="6"/>
        <v>6931341.3400000008</v>
      </c>
    </row>
    <row r="29" spans="3:16" x14ac:dyDescent="0.25">
      <c r="C29" s="5" t="s">
        <v>19</v>
      </c>
      <c r="D29" s="34">
        <v>0</v>
      </c>
      <c r="E29" s="34">
        <v>0</v>
      </c>
      <c r="F29" s="34">
        <v>0</v>
      </c>
      <c r="G29" s="34">
        <v>0</v>
      </c>
      <c r="H29" s="34"/>
      <c r="I29" s="43"/>
      <c r="J29" s="34"/>
      <c r="K29" s="26"/>
      <c r="M29" s="34"/>
      <c r="O29" s="34"/>
      <c r="P29" s="40">
        <f t="shared" si="6"/>
        <v>0</v>
      </c>
    </row>
    <row r="30" spans="3:16" x14ac:dyDescent="0.25">
      <c r="C30" s="5" t="s">
        <v>20</v>
      </c>
      <c r="D30" s="34">
        <v>0</v>
      </c>
      <c r="E30" s="34">
        <v>0</v>
      </c>
      <c r="F30" s="34">
        <v>1203717.06</v>
      </c>
      <c r="G30" s="34">
        <v>147830.39999999999</v>
      </c>
      <c r="H30" s="34"/>
      <c r="I30" s="43"/>
      <c r="J30" s="34"/>
      <c r="K30" s="26"/>
      <c r="M30" s="34"/>
      <c r="O30" s="34"/>
      <c r="P30" s="40">
        <f t="shared" si="6"/>
        <v>1351547.46</v>
      </c>
    </row>
    <row r="31" spans="3:16" x14ac:dyDescent="0.25">
      <c r="C31" s="5" t="s">
        <v>21</v>
      </c>
      <c r="D31" s="34">
        <v>0</v>
      </c>
      <c r="E31" s="34">
        <v>2708861.4</v>
      </c>
      <c r="F31" s="34">
        <v>3030076.2</v>
      </c>
      <c r="G31" s="34">
        <v>2436868.44</v>
      </c>
      <c r="H31" s="34"/>
      <c r="I31" s="43"/>
      <c r="J31" s="34"/>
      <c r="K31" s="26"/>
      <c r="M31" s="34"/>
      <c r="O31" s="34"/>
      <c r="P31" s="40">
        <f t="shared" si="6"/>
        <v>8175806.0399999991</v>
      </c>
    </row>
    <row r="32" spans="3:16" x14ac:dyDescent="0.25">
      <c r="C32" s="5" t="s">
        <v>22</v>
      </c>
      <c r="D32" s="34">
        <v>0</v>
      </c>
      <c r="E32" s="34">
        <v>93864.28</v>
      </c>
      <c r="F32" s="34">
        <v>37524</v>
      </c>
      <c r="G32" s="34">
        <v>36580</v>
      </c>
      <c r="H32" s="34"/>
      <c r="I32" s="43"/>
      <c r="J32" s="34"/>
      <c r="K32" s="26"/>
      <c r="M32" s="34"/>
      <c r="O32" s="34"/>
      <c r="P32" s="40">
        <f t="shared" si="6"/>
        <v>167968.28</v>
      </c>
    </row>
    <row r="33" spans="3:16" x14ac:dyDescent="0.25">
      <c r="C33" s="5" t="s">
        <v>23</v>
      </c>
      <c r="D33" s="34">
        <v>0</v>
      </c>
      <c r="E33" s="34">
        <v>17487.599999999999</v>
      </c>
      <c r="F33" s="34">
        <v>414380.6</v>
      </c>
      <c r="G33" s="34">
        <v>176081.96</v>
      </c>
      <c r="H33" s="34"/>
      <c r="I33" s="43"/>
      <c r="J33" s="34"/>
      <c r="K33" s="26"/>
      <c r="M33" s="34"/>
      <c r="O33" s="34"/>
      <c r="P33" s="40">
        <f t="shared" si="6"/>
        <v>607950.15999999992</v>
      </c>
    </row>
    <row r="34" spans="3:16" x14ac:dyDescent="0.25">
      <c r="C34" s="5" t="s">
        <v>24</v>
      </c>
      <c r="D34" s="34">
        <v>458200</v>
      </c>
      <c r="E34" s="34">
        <v>6783726.9900000002</v>
      </c>
      <c r="F34" s="34">
        <v>7342031.5300000003</v>
      </c>
      <c r="G34" s="34">
        <v>4737993.03</v>
      </c>
      <c r="H34" s="34"/>
      <c r="I34" s="43"/>
      <c r="J34" s="34"/>
      <c r="K34" s="26"/>
      <c r="M34" s="34"/>
      <c r="O34" s="34"/>
      <c r="P34" s="40">
        <f t="shared" si="6"/>
        <v>19321951.550000001</v>
      </c>
    </row>
    <row r="35" spans="3:16" x14ac:dyDescent="0.25">
      <c r="C35" s="5" t="s">
        <v>25</v>
      </c>
      <c r="D35" s="34">
        <v>0</v>
      </c>
      <c r="E35" s="34">
        <v>0</v>
      </c>
      <c r="F35" s="34">
        <v>0</v>
      </c>
      <c r="G35" s="34">
        <v>0</v>
      </c>
      <c r="H35" s="34"/>
      <c r="J35" s="34"/>
      <c r="K35" s="26"/>
      <c r="M35" s="34"/>
      <c r="O35" s="34"/>
      <c r="P35" s="40">
        <f t="shared" si="6"/>
        <v>0</v>
      </c>
    </row>
    <row r="36" spans="3:16" x14ac:dyDescent="0.25">
      <c r="C36" s="5" t="s">
        <v>26</v>
      </c>
      <c r="D36" s="34">
        <v>0</v>
      </c>
      <c r="E36" s="34">
        <v>5382678.2300000004</v>
      </c>
      <c r="F36" s="34">
        <v>8670395.0600000005</v>
      </c>
      <c r="G36" s="34">
        <v>5237225.16</v>
      </c>
      <c r="H36" s="34"/>
      <c r="I36" s="43"/>
      <c r="J36" s="34"/>
      <c r="K36" s="29"/>
      <c r="M36" s="34"/>
      <c r="O36" s="34"/>
      <c r="P36" s="40">
        <f t="shared" si="6"/>
        <v>19290298.450000003</v>
      </c>
    </row>
    <row r="37" spans="3:16" hidden="1" x14ac:dyDescent="0.25">
      <c r="C37" s="3" t="s">
        <v>27</v>
      </c>
      <c r="D37" s="30">
        <f t="shared" ref="D37" si="12">+D38+D39+D40+D41+D42+D43+D44</f>
        <v>0</v>
      </c>
      <c r="E37" s="34">
        <v>0</v>
      </c>
      <c r="F37" s="34">
        <v>0</v>
      </c>
      <c r="G37" s="34">
        <v>0</v>
      </c>
      <c r="K37" s="30">
        <v>0</v>
      </c>
      <c r="P37" s="40">
        <f t="shared" si="6"/>
        <v>0</v>
      </c>
    </row>
    <row r="38" spans="3:16" hidden="1" x14ac:dyDescent="0.25">
      <c r="C38" s="5" t="s">
        <v>28</v>
      </c>
      <c r="D38" s="34"/>
      <c r="E38" s="34"/>
      <c r="F38" s="34"/>
      <c r="G38" s="34"/>
      <c r="K38" s="28">
        <v>0</v>
      </c>
      <c r="M38" s="34">
        <v>0</v>
      </c>
      <c r="P38" s="40">
        <f t="shared" si="6"/>
        <v>0</v>
      </c>
    </row>
    <row r="39" spans="3:16" hidden="1" x14ac:dyDescent="0.25">
      <c r="C39" s="5" t="s">
        <v>29</v>
      </c>
      <c r="D39" s="34">
        <v>0</v>
      </c>
      <c r="E39" s="34">
        <v>0</v>
      </c>
      <c r="F39" s="34">
        <v>0</v>
      </c>
      <c r="G39" s="34">
        <v>0</v>
      </c>
      <c r="K39" s="28">
        <v>0</v>
      </c>
      <c r="M39" s="34">
        <v>0</v>
      </c>
      <c r="P39" s="40">
        <f t="shared" si="6"/>
        <v>0</v>
      </c>
    </row>
    <row r="40" spans="3:16" hidden="1" x14ac:dyDescent="0.25">
      <c r="C40" s="5" t="s">
        <v>30</v>
      </c>
      <c r="D40" s="34">
        <v>0</v>
      </c>
      <c r="E40" s="34">
        <v>0</v>
      </c>
      <c r="F40" s="34">
        <v>0</v>
      </c>
      <c r="G40" s="34">
        <v>0</v>
      </c>
      <c r="K40" s="28">
        <v>0</v>
      </c>
      <c r="M40" s="34">
        <v>0</v>
      </c>
      <c r="P40" s="40">
        <f t="shared" si="6"/>
        <v>0</v>
      </c>
    </row>
    <row r="41" spans="3:16" hidden="1" x14ac:dyDescent="0.25">
      <c r="C41" s="5" t="s">
        <v>31</v>
      </c>
      <c r="D41" s="34">
        <v>0</v>
      </c>
      <c r="E41" s="34">
        <v>0</v>
      </c>
      <c r="F41" s="34">
        <v>0</v>
      </c>
      <c r="G41" s="34">
        <v>0</v>
      </c>
      <c r="K41" s="28">
        <v>0</v>
      </c>
      <c r="M41" s="34">
        <v>0</v>
      </c>
      <c r="P41" s="40">
        <f t="shared" si="6"/>
        <v>0</v>
      </c>
    </row>
    <row r="42" spans="3:16" hidden="1" x14ac:dyDescent="0.25">
      <c r="C42" s="5" t="s">
        <v>32</v>
      </c>
      <c r="D42" s="34">
        <v>0</v>
      </c>
      <c r="E42" s="34">
        <v>0</v>
      </c>
      <c r="F42" s="34">
        <v>0</v>
      </c>
      <c r="G42" s="34">
        <v>0</v>
      </c>
      <c r="K42" s="28">
        <v>0</v>
      </c>
      <c r="M42" s="34">
        <v>0</v>
      </c>
      <c r="P42" s="40">
        <f t="shared" si="6"/>
        <v>0</v>
      </c>
    </row>
    <row r="43" spans="3:16" hidden="1" x14ac:dyDescent="0.25">
      <c r="C43" s="5" t="s">
        <v>33</v>
      </c>
      <c r="D43" s="34">
        <v>0</v>
      </c>
      <c r="E43" s="34">
        <v>0</v>
      </c>
      <c r="F43" s="34">
        <v>0</v>
      </c>
      <c r="G43" s="34">
        <v>0</v>
      </c>
      <c r="K43" s="28">
        <v>0</v>
      </c>
      <c r="M43" s="34">
        <v>0</v>
      </c>
      <c r="P43" s="40">
        <f t="shared" si="6"/>
        <v>0</v>
      </c>
    </row>
    <row r="44" spans="3:16" hidden="1" x14ac:dyDescent="0.25">
      <c r="C44" s="5" t="s">
        <v>34</v>
      </c>
      <c r="D44" s="34">
        <v>0</v>
      </c>
      <c r="E44" s="34">
        <v>0</v>
      </c>
      <c r="F44" s="34">
        <v>0</v>
      </c>
      <c r="G44" s="34">
        <v>0</v>
      </c>
      <c r="K44" s="28">
        <v>0</v>
      </c>
      <c r="M44" s="34">
        <v>0</v>
      </c>
      <c r="P44" s="40">
        <f t="shared" si="6"/>
        <v>0</v>
      </c>
    </row>
    <row r="45" spans="3:16" hidden="1" x14ac:dyDescent="0.25">
      <c r="C45" s="5" t="s">
        <v>35</v>
      </c>
      <c r="D45" s="34">
        <v>0</v>
      </c>
      <c r="E45" s="34">
        <v>0</v>
      </c>
      <c r="F45" s="34">
        <v>0</v>
      </c>
      <c r="G45" s="34">
        <v>0</v>
      </c>
      <c r="K45" s="30">
        <v>0</v>
      </c>
      <c r="M45" s="34">
        <v>0</v>
      </c>
      <c r="P45" s="40">
        <f t="shared" si="6"/>
        <v>0</v>
      </c>
    </row>
    <row r="46" spans="3:16" hidden="1" x14ac:dyDescent="0.25">
      <c r="C46" s="3" t="s">
        <v>36</v>
      </c>
      <c r="D46" s="34">
        <v>0</v>
      </c>
      <c r="E46" s="34">
        <v>0</v>
      </c>
      <c r="F46" s="34">
        <v>0</v>
      </c>
      <c r="G46" s="34">
        <v>0</v>
      </c>
      <c r="K46" s="28">
        <v>0</v>
      </c>
      <c r="P46" s="40">
        <f t="shared" si="6"/>
        <v>0</v>
      </c>
    </row>
    <row r="47" spans="3:16" hidden="1" x14ac:dyDescent="0.25">
      <c r="C47" s="5" t="s">
        <v>37</v>
      </c>
      <c r="D47" s="34">
        <v>0</v>
      </c>
      <c r="E47" s="34">
        <v>0</v>
      </c>
      <c r="F47" s="34">
        <v>0</v>
      </c>
      <c r="G47" s="34">
        <v>0</v>
      </c>
      <c r="K47" s="28">
        <v>0</v>
      </c>
      <c r="M47" s="34">
        <v>0</v>
      </c>
      <c r="P47" s="40">
        <f t="shared" si="6"/>
        <v>0</v>
      </c>
    </row>
    <row r="48" spans="3:16" hidden="1" x14ac:dyDescent="0.25">
      <c r="C48" s="5" t="s">
        <v>38</v>
      </c>
      <c r="D48" s="34"/>
      <c r="E48" s="34"/>
      <c r="F48" s="34">
        <v>0</v>
      </c>
      <c r="G48" s="34"/>
      <c r="K48" s="28">
        <v>0</v>
      </c>
      <c r="M48" s="34">
        <v>0</v>
      </c>
      <c r="P48" s="40">
        <f t="shared" si="6"/>
        <v>0</v>
      </c>
    </row>
    <row r="49" spans="3:16" hidden="1" x14ac:dyDescent="0.25">
      <c r="C49" s="5" t="s">
        <v>39</v>
      </c>
      <c r="D49" s="34">
        <v>0</v>
      </c>
      <c r="E49" s="34">
        <v>0</v>
      </c>
      <c r="F49" s="34">
        <v>0</v>
      </c>
      <c r="G49" s="34">
        <v>0</v>
      </c>
      <c r="K49" s="28">
        <v>0</v>
      </c>
      <c r="M49" s="34">
        <v>0</v>
      </c>
      <c r="P49" s="40">
        <f t="shared" si="6"/>
        <v>0</v>
      </c>
    </row>
    <row r="50" spans="3:16" hidden="1" x14ac:dyDescent="0.25">
      <c r="C50" s="5" t="s">
        <v>40</v>
      </c>
      <c r="D50" s="34">
        <v>0</v>
      </c>
      <c r="E50" s="34">
        <v>0</v>
      </c>
      <c r="F50" s="34">
        <v>0</v>
      </c>
      <c r="G50" s="34">
        <v>0</v>
      </c>
      <c r="K50" s="28">
        <v>0</v>
      </c>
      <c r="M50" s="34">
        <v>0</v>
      </c>
      <c r="P50" s="40">
        <f t="shared" si="6"/>
        <v>0</v>
      </c>
    </row>
    <row r="51" spans="3:16" hidden="1" x14ac:dyDescent="0.25">
      <c r="C51" s="5" t="s">
        <v>41</v>
      </c>
      <c r="D51" s="34">
        <v>0</v>
      </c>
      <c r="E51" s="34">
        <v>0</v>
      </c>
      <c r="F51" s="34">
        <v>0</v>
      </c>
      <c r="G51" s="34">
        <v>0</v>
      </c>
      <c r="K51" s="28">
        <v>0</v>
      </c>
      <c r="M51" s="34">
        <v>0</v>
      </c>
      <c r="P51" s="40">
        <f t="shared" si="6"/>
        <v>0</v>
      </c>
    </row>
    <row r="52" spans="3:16" hidden="1" x14ac:dyDescent="0.25">
      <c r="C52" s="5" t="s">
        <v>42</v>
      </c>
      <c r="D52" s="34">
        <v>0</v>
      </c>
      <c r="E52" s="34">
        <v>0</v>
      </c>
      <c r="F52" s="34">
        <v>0</v>
      </c>
      <c r="G52" s="34">
        <v>0</v>
      </c>
      <c r="K52" s="28">
        <v>0</v>
      </c>
      <c r="M52" s="34">
        <v>0</v>
      </c>
      <c r="P52" s="40">
        <f t="shared" si="6"/>
        <v>0</v>
      </c>
    </row>
    <row r="53" spans="3:16" x14ac:dyDescent="0.25">
      <c r="C53" s="3" t="s">
        <v>43</v>
      </c>
      <c r="D53" s="27">
        <f t="shared" ref="D53" si="13">+D54+D55+D56+D57+D58+D59+D60+D61+D62</f>
        <v>165164.99</v>
      </c>
      <c r="E53" s="27">
        <f t="shared" ref="E53" si="14">+E54+E55+E56+E57+E58+E59+E60+E61+E62</f>
        <v>3289409.3</v>
      </c>
      <c r="F53" s="27">
        <f>+F54+F55+F56+F57+F58+F59+F60+F61+F62</f>
        <v>908013.6</v>
      </c>
      <c r="G53" s="27">
        <f t="shared" ref="G53" si="15">+G54+G55+G56+G57+G58+G59+G60+G61+G62</f>
        <v>2830662.3200000003</v>
      </c>
      <c r="H53" s="27">
        <f>+H54+H55+H56+H57+H58+H59+H60+H61+H62</f>
        <v>0</v>
      </c>
      <c r="I53" s="27">
        <f>+I54+I55+I56+I57+I58+I59+I60+I61+I62</f>
        <v>0</v>
      </c>
      <c r="J53" s="27">
        <f>+J54+J55+J56+J57+J58+J59+J60+J61+J62</f>
        <v>0</v>
      </c>
      <c r="K53" s="27">
        <f t="shared" ref="K53:O53" si="16">+K54+K55+K56+K57+K58+K59+K60+K61+K62</f>
        <v>0</v>
      </c>
      <c r="L53" s="27">
        <f t="shared" si="16"/>
        <v>0</v>
      </c>
      <c r="M53" s="27">
        <f t="shared" si="16"/>
        <v>0</v>
      </c>
      <c r="N53" s="27">
        <f t="shared" si="16"/>
        <v>0</v>
      </c>
      <c r="O53" s="27">
        <f t="shared" si="16"/>
        <v>0</v>
      </c>
      <c r="P53" s="40">
        <f t="shared" si="6"/>
        <v>7193250.21</v>
      </c>
    </row>
    <row r="54" spans="3:16" x14ac:dyDescent="0.25">
      <c r="C54" s="5" t="s">
        <v>44</v>
      </c>
      <c r="D54" s="34">
        <v>165164.99</v>
      </c>
      <c r="E54" s="34">
        <v>1687370.5</v>
      </c>
      <c r="F54" s="34">
        <v>269999.87</v>
      </c>
      <c r="G54" s="34">
        <v>15340</v>
      </c>
      <c r="H54" s="34"/>
      <c r="I54" s="43"/>
      <c r="J54" s="34"/>
      <c r="K54" s="26"/>
      <c r="M54" s="34"/>
      <c r="O54" s="34"/>
      <c r="P54" s="40">
        <f t="shared" si="6"/>
        <v>2137875.36</v>
      </c>
    </row>
    <row r="55" spans="3:16" x14ac:dyDescent="0.25">
      <c r="C55" s="5" t="s">
        <v>45</v>
      </c>
      <c r="D55" s="34">
        <v>0</v>
      </c>
      <c r="E55" s="34">
        <v>0</v>
      </c>
      <c r="F55" s="34">
        <v>0</v>
      </c>
      <c r="G55" s="34">
        <v>0</v>
      </c>
      <c r="H55" s="34"/>
      <c r="J55" s="34"/>
      <c r="K55" s="26"/>
      <c r="M55" s="34"/>
      <c r="O55" s="34"/>
      <c r="P55" s="40">
        <f t="shared" si="6"/>
        <v>0</v>
      </c>
    </row>
    <row r="56" spans="3:16" x14ac:dyDescent="0.25">
      <c r="C56" s="5" t="s">
        <v>46</v>
      </c>
      <c r="D56" s="34">
        <v>0</v>
      </c>
      <c r="E56" s="34">
        <v>1602038.8</v>
      </c>
      <c r="F56" s="34">
        <v>638013.73</v>
      </c>
      <c r="G56" s="34">
        <v>2530799.91</v>
      </c>
      <c r="H56" s="34"/>
      <c r="I56" s="43"/>
      <c r="J56" s="34"/>
      <c r="K56" s="26"/>
      <c r="M56" s="34"/>
      <c r="O56" s="34"/>
      <c r="P56" s="40">
        <f t="shared" si="6"/>
        <v>4770852.4400000004</v>
      </c>
    </row>
    <row r="57" spans="3:16" x14ac:dyDescent="0.25">
      <c r="C57" s="5" t="s">
        <v>47</v>
      </c>
      <c r="D57" s="34">
        <v>0</v>
      </c>
      <c r="E57" s="34">
        <v>0</v>
      </c>
      <c r="F57" s="34"/>
      <c r="G57" s="34">
        <v>284522.40999999997</v>
      </c>
      <c r="K57" s="26"/>
      <c r="P57" s="40">
        <f t="shared" si="6"/>
        <v>284522.40999999997</v>
      </c>
    </row>
    <row r="58" spans="3:16" x14ac:dyDescent="0.25">
      <c r="C58" s="5" t="s">
        <v>48</v>
      </c>
      <c r="D58" s="34">
        <v>0</v>
      </c>
      <c r="E58" s="34">
        <v>0</v>
      </c>
      <c r="F58" s="34">
        <v>0</v>
      </c>
      <c r="G58" s="34">
        <v>0</v>
      </c>
      <c r="K58" s="26"/>
      <c r="O58" s="34"/>
      <c r="P58" s="40">
        <f t="shared" si="6"/>
        <v>0</v>
      </c>
    </row>
    <row r="59" spans="3:16" x14ac:dyDescent="0.25">
      <c r="C59" s="5" t="s">
        <v>49</v>
      </c>
      <c r="D59" s="34">
        <v>0</v>
      </c>
      <c r="E59" s="34">
        <v>0</v>
      </c>
      <c r="F59" s="34">
        <v>0</v>
      </c>
      <c r="G59" s="34">
        <v>0</v>
      </c>
      <c r="K59" s="26"/>
      <c r="P59" s="40">
        <f t="shared" si="6"/>
        <v>0</v>
      </c>
    </row>
    <row r="60" spans="3:16" x14ac:dyDescent="0.25">
      <c r="C60" s="5" t="s">
        <v>50</v>
      </c>
      <c r="D60" s="34">
        <v>0</v>
      </c>
      <c r="E60" s="34">
        <v>0</v>
      </c>
      <c r="F60" s="34">
        <v>0</v>
      </c>
      <c r="G60" s="34">
        <v>0</v>
      </c>
      <c r="K60" s="26"/>
      <c r="P60" s="40">
        <f t="shared" si="6"/>
        <v>0</v>
      </c>
    </row>
    <row r="61" spans="3:16" x14ac:dyDescent="0.25">
      <c r="C61" s="5" t="s">
        <v>51</v>
      </c>
      <c r="D61" s="34">
        <v>0</v>
      </c>
      <c r="E61" s="34">
        <v>0</v>
      </c>
      <c r="F61" s="34">
        <v>0</v>
      </c>
      <c r="G61" s="34">
        <v>0</v>
      </c>
      <c r="K61" s="26"/>
      <c r="P61" s="40">
        <f t="shared" si="6"/>
        <v>0</v>
      </c>
    </row>
    <row r="62" spans="3:16" x14ac:dyDescent="0.25">
      <c r="C62" s="5" t="s">
        <v>52</v>
      </c>
      <c r="D62" s="34">
        <v>0</v>
      </c>
      <c r="E62" s="34">
        <v>0</v>
      </c>
      <c r="F62" s="34">
        <v>0</v>
      </c>
      <c r="G62" s="34">
        <v>0</v>
      </c>
      <c r="K62" s="26"/>
      <c r="P62" s="40">
        <f t="shared" si="6"/>
        <v>0</v>
      </c>
    </row>
    <row r="63" spans="3:16" x14ac:dyDescent="0.25">
      <c r="C63" s="3" t="s">
        <v>53</v>
      </c>
      <c r="D63" s="34">
        <v>0</v>
      </c>
      <c r="E63" s="34">
        <v>0</v>
      </c>
      <c r="F63" s="34">
        <v>0</v>
      </c>
      <c r="G63" s="34">
        <v>0</v>
      </c>
      <c r="P63" s="40">
        <f t="shared" si="6"/>
        <v>0</v>
      </c>
    </row>
    <row r="64" spans="3:16" x14ac:dyDescent="0.25">
      <c r="C64" s="5" t="s">
        <v>54</v>
      </c>
      <c r="D64" s="34">
        <v>0</v>
      </c>
      <c r="E64" s="34">
        <v>0</v>
      </c>
      <c r="F64" s="34">
        <v>0</v>
      </c>
      <c r="G64" s="28">
        <v>0</v>
      </c>
      <c r="P64" s="40">
        <f t="shared" si="6"/>
        <v>0</v>
      </c>
    </row>
    <row r="65" spans="3:16" x14ac:dyDescent="0.25">
      <c r="C65" s="5" t="s">
        <v>55</v>
      </c>
      <c r="D65" s="34">
        <v>0</v>
      </c>
      <c r="E65" s="34">
        <v>0</v>
      </c>
      <c r="F65" s="34">
        <v>0</v>
      </c>
      <c r="G65" s="28">
        <v>0</v>
      </c>
      <c r="P65" s="40">
        <f t="shared" si="6"/>
        <v>0</v>
      </c>
    </row>
    <row r="66" spans="3:16" x14ac:dyDescent="0.25">
      <c r="C66" s="5" t="s">
        <v>56</v>
      </c>
      <c r="D66" s="34">
        <v>0</v>
      </c>
      <c r="E66" s="34">
        <v>0</v>
      </c>
      <c r="F66" s="34">
        <v>0</v>
      </c>
      <c r="G66" s="28">
        <v>0</v>
      </c>
      <c r="P66" s="40">
        <f t="shared" si="6"/>
        <v>0</v>
      </c>
    </row>
    <row r="67" spans="3:16" x14ac:dyDescent="0.25">
      <c r="C67" s="5" t="s">
        <v>57</v>
      </c>
      <c r="D67" s="34">
        <v>0</v>
      </c>
      <c r="E67" s="34">
        <v>0</v>
      </c>
      <c r="F67" s="34">
        <v>0</v>
      </c>
      <c r="G67" s="28">
        <v>0</v>
      </c>
      <c r="P67" s="40">
        <f t="shared" si="6"/>
        <v>0</v>
      </c>
    </row>
    <row r="68" spans="3:16" x14ac:dyDescent="0.25">
      <c r="C68" s="3" t="s">
        <v>58</v>
      </c>
      <c r="D68" s="34">
        <v>0</v>
      </c>
      <c r="E68" s="34">
        <v>0</v>
      </c>
      <c r="F68" s="34">
        <v>0</v>
      </c>
      <c r="G68" s="28">
        <v>0</v>
      </c>
      <c r="P68" s="40">
        <f t="shared" si="6"/>
        <v>0</v>
      </c>
    </row>
    <row r="69" spans="3:16" x14ac:dyDescent="0.25">
      <c r="C69" s="5" t="s">
        <v>59</v>
      </c>
      <c r="D69" s="34">
        <v>0</v>
      </c>
      <c r="E69" s="34">
        <v>0</v>
      </c>
      <c r="F69" s="34">
        <v>0</v>
      </c>
      <c r="G69" s="28">
        <v>0</v>
      </c>
      <c r="P69" s="40">
        <f t="shared" si="6"/>
        <v>0</v>
      </c>
    </row>
    <row r="70" spans="3:16" x14ac:dyDescent="0.25">
      <c r="C70" s="5" t="s">
        <v>60</v>
      </c>
      <c r="D70" s="34">
        <v>0</v>
      </c>
      <c r="E70" s="34">
        <v>0</v>
      </c>
      <c r="F70" s="34">
        <v>0</v>
      </c>
      <c r="G70" s="28">
        <v>0</v>
      </c>
      <c r="P70" s="40">
        <f t="shared" si="6"/>
        <v>0</v>
      </c>
    </row>
    <row r="71" spans="3:16" x14ac:dyDescent="0.25">
      <c r="C71" s="3" t="s">
        <v>61</v>
      </c>
      <c r="D71" s="34">
        <v>0</v>
      </c>
      <c r="E71" s="34">
        <v>0</v>
      </c>
      <c r="F71" s="34">
        <v>0</v>
      </c>
      <c r="G71" s="28">
        <v>0</v>
      </c>
      <c r="P71" s="40">
        <f t="shared" si="6"/>
        <v>0</v>
      </c>
    </row>
    <row r="72" spans="3:16" x14ac:dyDescent="0.25">
      <c r="C72" s="5" t="s">
        <v>62</v>
      </c>
      <c r="D72" s="34">
        <v>0</v>
      </c>
      <c r="E72" s="34">
        <v>0</v>
      </c>
      <c r="F72" s="34">
        <v>0</v>
      </c>
      <c r="G72" s="28">
        <v>0</v>
      </c>
      <c r="P72" s="40">
        <f t="shared" si="6"/>
        <v>0</v>
      </c>
    </row>
    <row r="73" spans="3:16" x14ac:dyDescent="0.25">
      <c r="C73" s="5" t="s">
        <v>63</v>
      </c>
      <c r="D73" s="34">
        <v>0</v>
      </c>
      <c r="E73" s="34">
        <v>0</v>
      </c>
      <c r="F73" s="34">
        <v>0</v>
      </c>
      <c r="G73" s="28">
        <v>0</v>
      </c>
      <c r="P73" s="40">
        <f t="shared" si="6"/>
        <v>0</v>
      </c>
    </row>
    <row r="74" spans="3:16" x14ac:dyDescent="0.25">
      <c r="C74" s="5" t="s">
        <v>64</v>
      </c>
      <c r="D74" s="34">
        <v>0</v>
      </c>
      <c r="E74" s="34">
        <v>0</v>
      </c>
      <c r="F74" s="34">
        <v>0</v>
      </c>
      <c r="G74" s="28">
        <v>0</v>
      </c>
      <c r="P74" s="40">
        <f t="shared" si="6"/>
        <v>0</v>
      </c>
    </row>
    <row r="75" spans="3:16" x14ac:dyDescent="0.25">
      <c r="C75" s="1" t="s">
        <v>67</v>
      </c>
      <c r="D75" s="33">
        <v>0</v>
      </c>
      <c r="E75" s="33">
        <v>0</v>
      </c>
      <c r="F75" s="33">
        <f>+F76+F79+F82</f>
        <v>0</v>
      </c>
      <c r="G75" s="28">
        <v>0</v>
      </c>
      <c r="H75" s="2"/>
      <c r="I75" s="2"/>
      <c r="J75" s="2"/>
      <c r="K75" s="2"/>
      <c r="L75" s="33"/>
      <c r="M75" s="2"/>
      <c r="N75" s="33"/>
      <c r="O75" s="2"/>
      <c r="P75" s="40">
        <f t="shared" si="6"/>
        <v>0</v>
      </c>
    </row>
    <row r="76" spans="3:16" x14ac:dyDescent="0.25">
      <c r="C76" s="3" t="s">
        <v>68</v>
      </c>
      <c r="D76" s="34">
        <v>0</v>
      </c>
      <c r="E76" s="34">
        <v>0</v>
      </c>
      <c r="F76" s="34">
        <v>0</v>
      </c>
      <c r="G76" s="28">
        <v>0</v>
      </c>
      <c r="P76" s="40">
        <f t="shared" ref="P76:P86" si="17">SUM(D76:O76)</f>
        <v>0</v>
      </c>
    </row>
    <row r="77" spans="3:16" x14ac:dyDescent="0.25">
      <c r="C77" s="5" t="s">
        <v>69</v>
      </c>
      <c r="D77" s="34">
        <v>0</v>
      </c>
      <c r="E77" s="34">
        <v>0</v>
      </c>
      <c r="F77" s="34">
        <v>0</v>
      </c>
      <c r="G77" s="28">
        <v>0</v>
      </c>
      <c r="P77" s="40">
        <f t="shared" si="17"/>
        <v>0</v>
      </c>
    </row>
    <row r="78" spans="3:16" x14ac:dyDescent="0.25">
      <c r="C78" s="5" t="s">
        <v>70</v>
      </c>
      <c r="D78" s="34">
        <v>0</v>
      </c>
      <c r="E78" s="34">
        <v>0</v>
      </c>
      <c r="F78" s="34">
        <v>0</v>
      </c>
      <c r="G78" s="28">
        <v>0</v>
      </c>
      <c r="P78" s="40">
        <f t="shared" si="17"/>
        <v>0</v>
      </c>
    </row>
    <row r="79" spans="3:16" x14ac:dyDescent="0.25">
      <c r="C79" s="3" t="s">
        <v>71</v>
      </c>
      <c r="D79" s="34">
        <v>0</v>
      </c>
      <c r="E79" s="34">
        <v>0</v>
      </c>
      <c r="F79" s="34">
        <v>0</v>
      </c>
      <c r="G79" s="28">
        <v>0</v>
      </c>
      <c r="P79" s="40">
        <f t="shared" si="17"/>
        <v>0</v>
      </c>
    </row>
    <row r="80" spans="3:16" x14ac:dyDescent="0.25">
      <c r="C80" s="5" t="s">
        <v>72</v>
      </c>
      <c r="D80" s="34">
        <v>0</v>
      </c>
      <c r="E80" s="34">
        <v>0</v>
      </c>
      <c r="F80" s="34">
        <v>0</v>
      </c>
      <c r="G80" s="28">
        <v>0</v>
      </c>
      <c r="P80" s="40">
        <f t="shared" si="17"/>
        <v>0</v>
      </c>
    </row>
    <row r="81" spans="3:16" x14ac:dyDescent="0.25">
      <c r="C81" s="5" t="s">
        <v>73</v>
      </c>
      <c r="D81" s="34">
        <v>0</v>
      </c>
      <c r="E81" s="34">
        <v>0</v>
      </c>
      <c r="F81" s="34">
        <v>0</v>
      </c>
      <c r="G81" s="28">
        <v>0</v>
      </c>
      <c r="P81" s="40">
        <f t="shared" si="17"/>
        <v>0</v>
      </c>
    </row>
    <row r="82" spans="3:16" x14ac:dyDescent="0.25">
      <c r="C82" s="3" t="s">
        <v>74</v>
      </c>
      <c r="D82" s="34">
        <v>0</v>
      </c>
      <c r="E82" s="34">
        <v>0</v>
      </c>
      <c r="F82" s="34">
        <v>0</v>
      </c>
      <c r="G82" s="28">
        <v>0</v>
      </c>
      <c r="P82" s="40">
        <f t="shared" si="17"/>
        <v>0</v>
      </c>
    </row>
    <row r="83" spans="3:16" x14ac:dyDescent="0.25">
      <c r="C83" s="5" t="s">
        <v>75</v>
      </c>
      <c r="D83" s="34">
        <v>0</v>
      </c>
      <c r="E83" s="34">
        <v>0</v>
      </c>
      <c r="F83" s="34">
        <v>0</v>
      </c>
      <c r="G83" s="28">
        <v>0</v>
      </c>
      <c r="P83" s="40">
        <f t="shared" si="17"/>
        <v>0</v>
      </c>
    </row>
    <row r="84" spans="3:16" x14ac:dyDescent="0.25">
      <c r="C84" s="5" t="s">
        <v>48</v>
      </c>
      <c r="D84" s="34"/>
      <c r="E84" s="34">
        <v>0</v>
      </c>
      <c r="F84" s="34"/>
      <c r="G84" s="34"/>
      <c r="K84" s="34">
        <v>0</v>
      </c>
      <c r="P84" s="40">
        <f t="shared" si="17"/>
        <v>0</v>
      </c>
    </row>
    <row r="85" spans="3:16" x14ac:dyDescent="0.25">
      <c r="C85" s="3" t="s">
        <v>53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P85" s="40">
        <f t="shared" si="17"/>
        <v>0</v>
      </c>
    </row>
    <row r="86" spans="3:16" x14ac:dyDescent="0.25">
      <c r="C86" s="5" t="s">
        <v>54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P86" s="40">
        <f t="shared" si="17"/>
        <v>0</v>
      </c>
    </row>
    <row r="87" spans="3:16" x14ac:dyDescent="0.25">
      <c r="C87" s="9" t="s">
        <v>65</v>
      </c>
      <c r="D87" s="38">
        <f>+D53+D27+D17+D11</f>
        <v>45700525.569999993</v>
      </c>
      <c r="E87" s="38">
        <f>+E53+E27+E17+E11</f>
        <v>68207364.520000011</v>
      </c>
      <c r="F87" s="38">
        <f>+F53+F27+F17+F11</f>
        <v>70393686.75</v>
      </c>
      <c r="G87" s="38">
        <f t="shared" ref="G87:P87" si="18">+G53+G27+G17+G11</f>
        <v>86855070.689999998</v>
      </c>
      <c r="H87" s="38">
        <f t="shared" si="18"/>
        <v>0</v>
      </c>
      <c r="I87" s="38">
        <f t="shared" si="18"/>
        <v>0</v>
      </c>
      <c r="J87" s="38">
        <f t="shared" si="18"/>
        <v>0</v>
      </c>
      <c r="K87" s="38">
        <f t="shared" si="18"/>
        <v>0</v>
      </c>
      <c r="L87" s="38">
        <f t="shared" si="18"/>
        <v>0</v>
      </c>
      <c r="M87" s="38">
        <f t="shared" si="18"/>
        <v>0</v>
      </c>
      <c r="N87" s="38">
        <f t="shared" si="18"/>
        <v>0</v>
      </c>
      <c r="O87" s="38">
        <f t="shared" si="18"/>
        <v>0</v>
      </c>
      <c r="P87" s="38">
        <f t="shared" si="18"/>
        <v>271156647.52999997</v>
      </c>
    </row>
    <row r="90" spans="3:16" ht="21" x14ac:dyDescent="0.35">
      <c r="C90" s="35" t="s">
        <v>101</v>
      </c>
    </row>
  </sheetData>
  <mergeCells count="6">
    <mergeCell ref="C1:P1"/>
    <mergeCell ref="C2:P2"/>
    <mergeCell ref="C4:O4"/>
    <mergeCell ref="C7:P7"/>
    <mergeCell ref="C5:E5"/>
    <mergeCell ref="C3:O3"/>
  </mergeCells>
  <pageMargins left="0.25" right="0.25" top="0.75" bottom="0.75" header="0.3" footer="0.3"/>
  <pageSetup scale="3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"/>
  <sheetViews>
    <sheetView topLeftCell="A34" workbookViewId="0">
      <selection activeCell="J14" sqref="J14"/>
    </sheetView>
  </sheetViews>
  <sheetFormatPr baseColWidth="10" defaultRowHeight="15" x14ac:dyDescent="0.25"/>
  <sheetData>
    <row r="14" spans="6:6" x14ac:dyDescent="0.25">
      <c r="F1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Paola Isabel. Sanchez Alvarez</cp:lastModifiedBy>
  <cp:lastPrinted>2025-04-01T19:35:02Z</cp:lastPrinted>
  <dcterms:created xsi:type="dcterms:W3CDTF">2021-07-29T18:58:50Z</dcterms:created>
  <dcterms:modified xsi:type="dcterms:W3CDTF">2025-05-13T15:24:07Z</dcterms:modified>
</cp:coreProperties>
</file>