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ÑO 2026\PRESUPUESTO\ABRIL\"/>
    </mc:Choice>
  </mc:AlternateContent>
  <bookViews>
    <workbookView xWindow="0" yWindow="0" windowWidth="19200" windowHeight="10875" activeTab="1"/>
  </bookViews>
  <sheets>
    <sheet name="P1 Presupuesto Aprobado" sheetId="1" r:id="rId1"/>
    <sheet name="P2 Presupuesto Aprobado-Ejec " sheetId="2" r:id="rId2"/>
    <sheet name="P3 Ejecucion " sheetId="3" r:id="rId3"/>
    <sheet name="Hoja1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3" l="1"/>
  <c r="G10" i="3" s="1"/>
  <c r="G27" i="3"/>
  <c r="G17" i="3"/>
  <c r="G11" i="3"/>
  <c r="G18" i="2" l="1"/>
  <c r="G85" i="2"/>
  <c r="G28" i="2"/>
  <c r="C54" i="2"/>
  <c r="C28" i="2"/>
  <c r="C18" i="2"/>
  <c r="C12" i="2"/>
  <c r="C11" i="2" s="1"/>
  <c r="C54" i="1"/>
  <c r="C28" i="1"/>
  <c r="C18" i="1"/>
  <c r="C12" i="1"/>
  <c r="F53" i="3" l="1"/>
  <c r="E53" i="3"/>
  <c r="D53" i="3"/>
  <c r="F27" i="3"/>
  <c r="E27" i="3"/>
  <c r="D27" i="3"/>
  <c r="F17" i="3"/>
  <c r="F10" i="3" s="1"/>
  <c r="E17" i="3"/>
  <c r="D17" i="3"/>
  <c r="F11" i="3"/>
  <c r="E11" i="3"/>
  <c r="E10" i="3" s="1"/>
  <c r="D11" i="3"/>
  <c r="D10" i="3"/>
  <c r="F54" i="2"/>
  <c r="B54" i="2"/>
  <c r="B46" i="2"/>
  <c r="B38" i="2"/>
  <c r="B28" i="2"/>
  <c r="B18" i="2"/>
  <c r="B11" i="2" s="1"/>
  <c r="B12" i="2"/>
  <c r="B54" i="1"/>
  <c r="B46" i="1"/>
  <c r="B38" i="1"/>
  <c r="B28" i="1"/>
  <c r="B18" i="1"/>
  <c r="B12" i="1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O54" i="2"/>
  <c r="N54" i="2"/>
  <c r="O28" i="2"/>
  <c r="N28" i="2"/>
  <c r="O18" i="2"/>
  <c r="N18" i="2"/>
  <c r="O12" i="2"/>
  <c r="N12" i="2"/>
  <c r="O11" i="2" l="1"/>
  <c r="N11" i="2"/>
  <c r="M54" i="2" l="1"/>
  <c r="M28" i="2"/>
  <c r="M18" i="2"/>
  <c r="N17" i="3"/>
  <c r="M11" i="3"/>
  <c r="L53" i="3" l="1"/>
  <c r="L27" i="3"/>
  <c r="L17" i="3"/>
  <c r="L11" i="3"/>
  <c r="L10" i="3" l="1"/>
  <c r="L84" i="3"/>
  <c r="E12" i="2" l="1"/>
  <c r="F12" i="2"/>
  <c r="G12" i="2"/>
  <c r="H12" i="2"/>
  <c r="I12" i="2"/>
  <c r="J12" i="2"/>
  <c r="K12" i="2"/>
  <c r="L12" i="2"/>
  <c r="M12" i="2"/>
  <c r="D12" i="2"/>
  <c r="P12" i="2" l="1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6" i="3"/>
  <c r="P77" i="3"/>
  <c r="P78" i="3"/>
  <c r="P79" i="3"/>
  <c r="P80" i="3"/>
  <c r="P81" i="3"/>
  <c r="P82" i="3"/>
  <c r="P83" i="3"/>
  <c r="P84" i="3"/>
  <c r="P85" i="3"/>
  <c r="P86" i="3"/>
  <c r="P12" i="3"/>
  <c r="P13" i="3"/>
  <c r="P14" i="3"/>
  <c r="P15" i="3"/>
  <c r="P16" i="3"/>
  <c r="E54" i="2" l="1"/>
  <c r="G54" i="2"/>
  <c r="H54" i="2"/>
  <c r="I54" i="2"/>
  <c r="J54" i="2"/>
  <c r="K54" i="2"/>
  <c r="L54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D37" i="3"/>
  <c r="P37" i="3" s="1"/>
  <c r="D38" i="2"/>
  <c r="P38" i="2" s="1"/>
  <c r="D18" i="2"/>
  <c r="K17" i="3"/>
  <c r="M17" i="3"/>
  <c r="K11" i="3"/>
  <c r="N11" i="3"/>
  <c r="O11" i="3"/>
  <c r="K27" i="3"/>
  <c r="M27" i="3"/>
  <c r="N27" i="3"/>
  <c r="O27" i="3"/>
  <c r="K53" i="3"/>
  <c r="M53" i="3"/>
  <c r="N53" i="3"/>
  <c r="O53" i="3"/>
  <c r="N10" i="3" l="1"/>
  <c r="M10" i="3"/>
  <c r="M11" i="2" l="1"/>
  <c r="L28" i="2"/>
  <c r="L18" i="2"/>
  <c r="O17" i="3"/>
  <c r="C64" i="1"/>
  <c r="C85" i="1" l="1"/>
  <c r="O10" i="3"/>
  <c r="K28" i="2" l="1"/>
  <c r="K18" i="2"/>
  <c r="K11" i="2" l="1"/>
  <c r="K85" i="2"/>
  <c r="J53" i="3"/>
  <c r="J27" i="3"/>
  <c r="J17" i="3"/>
  <c r="J11" i="3"/>
  <c r="J18" i="2"/>
  <c r="I18" i="2"/>
  <c r="J28" i="2"/>
  <c r="J10" i="3" l="1"/>
  <c r="I53" i="3"/>
  <c r="I27" i="3"/>
  <c r="I17" i="3"/>
  <c r="I11" i="3"/>
  <c r="I28" i="2"/>
  <c r="I10" i="3" l="1"/>
  <c r="H18" i="2"/>
  <c r="H28" i="2"/>
  <c r="H53" i="3"/>
  <c r="H27" i="3"/>
  <c r="H17" i="3"/>
  <c r="H11" i="3"/>
  <c r="H10" i="3" l="1"/>
  <c r="H11" i="2" l="1"/>
  <c r="I11" i="2"/>
  <c r="J11" i="2"/>
  <c r="G11" i="2" l="1"/>
  <c r="H85" i="2"/>
  <c r="I85" i="2"/>
  <c r="J85" i="2"/>
  <c r="M85" i="2"/>
  <c r="G87" i="3"/>
  <c r="H87" i="3"/>
  <c r="I87" i="3"/>
  <c r="J87" i="3"/>
  <c r="L87" i="3"/>
  <c r="M87" i="3"/>
  <c r="N87" i="3"/>
  <c r="O87" i="3"/>
  <c r="F75" i="3"/>
  <c r="P75" i="3" s="1"/>
  <c r="P53" i="3"/>
  <c r="P27" i="3"/>
  <c r="P17" i="3"/>
  <c r="P11" i="3"/>
  <c r="D54" i="2"/>
  <c r="D28" i="2"/>
  <c r="E28" i="2"/>
  <c r="F28" i="2"/>
  <c r="E18" i="2"/>
  <c r="F18" i="2"/>
  <c r="P28" i="2" l="1"/>
  <c r="E11" i="2"/>
  <c r="P18" i="2"/>
  <c r="E85" i="2"/>
  <c r="P10" i="3"/>
  <c r="F87" i="3"/>
  <c r="D87" i="3"/>
  <c r="D85" i="2"/>
  <c r="F85" i="2"/>
  <c r="D11" i="2"/>
  <c r="F11" i="2"/>
  <c r="C72" i="1"/>
  <c r="C71" i="1" s="1"/>
  <c r="C70" i="1" s="1"/>
  <c r="C69" i="1" s="1"/>
  <c r="C68" i="1" l="1"/>
  <c r="C67" i="1" s="1"/>
  <c r="C66" i="1" s="1"/>
  <c r="C11" i="1"/>
  <c r="C85" i="2"/>
  <c r="E87" i="3"/>
  <c r="B64" i="1" l="1"/>
  <c r="B11" i="1" s="1"/>
  <c r="K87" i="3" l="1"/>
  <c r="K10" i="3"/>
  <c r="B85" i="2"/>
  <c r="B76" i="2"/>
  <c r="P87" i="3" l="1"/>
  <c r="B85" i="1" l="1"/>
  <c r="N85" i="2" l="1"/>
  <c r="L11" i="2"/>
  <c r="L85" i="2"/>
  <c r="P54" i="2" l="1"/>
  <c r="O85" i="2"/>
  <c r="P85" i="2" l="1"/>
  <c r="P11" i="2"/>
</calcChain>
</file>

<file path=xl/sharedStrings.xml><?xml version="1.0" encoding="utf-8"?>
<sst xmlns="http://schemas.openxmlformats.org/spreadsheetml/2006/main" count="290" uniqueCount="107">
  <si>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</si>
  <si>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</si>
  <si>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</si>
  <si>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</si>
  <si>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</si>
  <si>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</si>
  <si>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</si>
  <si>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</si>
  <si>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</si>
  <si>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</si>
  <si>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</si>
  <si>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</si>
  <si>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</si>
  <si>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</si>
  <si>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</si>
  <si>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</si>
  <si>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</si>
  <si>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</si>
  <si>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</si>
  <si>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</si>
  <si>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</si>
  <si>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</si>
  <si>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</si>
  <si>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</si>
  <si>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</si>
  <si>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</si>
  <si>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</si>
  <si>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</si>
  <si>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</si>
  <si>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</si>
  <si>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</si>
  <si>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</si>
  <si>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</si>
  <si>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</si>
  <si>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</si>
  <si>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</si>
  <si>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</si>
  <si>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</si>
  <si>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</si>
  <si>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</si>
  <si>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</si>
  <si>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</si>
  <si>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</si>
  <si>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</si>
  <si>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</si>
  <si>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</si>
  <si>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</si>
  <si>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</si>
  <si>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</si>
  <si>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</si>
  <si>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</si>
  <si>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</si>
  <si>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</si>
  <si>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</si>
  <si>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</si>
  <si>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</si>
  <si>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</si>
  <si>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</si>
  <si>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</si>
  <si>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</si>
  <si>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</si>
  <si>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</si>
  <si>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</si>
  <si>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</si>
  <si>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</si>
  <si>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</si>
  <si>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</si>
  <si>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</si>
  <si>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</si>
  <si>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</si>
  <si>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</si>
  <si>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</si>
  <si>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</si>
  <si>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</si>
  <si>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</si>
  <si>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</si>
  <si>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</si>
  <si>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</si>
  <si>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</si>
  <si>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</si>
  <si>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</si>
  <si>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</si>
  <si>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</si>
  <si>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</si>
  <si>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</si>
  <si>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</si>
  <si>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</si>
  <si>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</si>
  <si>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</si>
  <si>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</si>
  <si>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</si>
  <si>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</si>
  <si>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</si>
  <si>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</si>
  <si>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</si>
  <si>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</si>
  <si>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Fuente: SIGEF</t>
  </si>
  <si>
    <t>Deisy María Rodríguez</t>
  </si>
  <si>
    <t>Tecnico Presupuesto</t>
  </si>
  <si>
    <t>SERVICIO NACIONAL DE SALUD SNS</t>
  </si>
  <si>
    <t>033-0650560</t>
  </si>
  <si>
    <t xml:space="preserve"> </t>
  </si>
  <si>
    <t>Abril AÑO 2026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</si>
  <si>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</si>
  <si>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</si>
  <si>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</si>
  <si>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ABRIL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</si>
</sst>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3" fontId="3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11" xfId="0" applyFont="1" applyBorder="1" applyAlignment="1">
      <alignment vertical="center" wrapText="1" readingOrder="1"/>
    </xf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0" xfId="1" applyFont="1"/>
    <xf numFmtId="0" fontId="10" fillId="0" borderId="0" xfId="0" applyFont="1"/>
    <xf numFmtId="0" fontId="0" fillId="0" borderId="0" xfId="0" applyAlignment="1"/>
    <xf numFmtId="43" fontId="0" fillId="0" borderId="0" xfId="1" applyFont="1" applyAlignment="1">
      <alignment vertical="center" wrapText="1"/>
    </xf>
    <xf numFmtId="43" fontId="2" fillId="2" borderId="2" xfId="1" applyFont="1" applyFill="1" applyBorder="1"/>
    <xf numFmtId="0" fontId="8" fillId="0" borderId="0" xfId="0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43" fontId="0" fillId="0" borderId="0" xfId="0" applyNumberFormat="1"/>
    <xf numFmtId="4" fontId="0" fillId="0" borderId="0" xfId="0" applyNumberFormat="1"/>
    <xf numFmtId="43" fontId="0" fillId="0" borderId="0" xfId="1" applyFont="1" applyFill="1" applyBorder="1"/>
    <xf numFmtId="43" fontId="6" fillId="0" borderId="0" xfId="1" applyFont="1" applyBorder="1" applyAlignment="1">
      <alignment vertical="center"/>
    </xf>
    <xf numFmtId="43" fontId="7" fillId="0" borderId="0" xfId="1" applyFont="1" applyBorder="1" applyAlignment="1">
      <alignment vertical="top" wrapText="1" readingOrder="1"/>
    </xf>
    <xf numFmtId="43" fontId="3" fillId="0" borderId="0" xfId="0" applyNumberFormat="1" applyFont="1"/>
    <xf numFmtId="0" fontId="0" fillId="0" borderId="12" xfId="0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1247619</xdr:colOff>
      <xdr:row>3</xdr:row>
      <xdr:rowOff>152400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228600</xdr:rowOff>
    </xdr:from>
    <xdr:to>
      <xdr:col>4</xdr:col>
      <xdr:colOff>420292</xdr:colOff>
      <xdr:row>3</xdr:row>
      <xdr:rowOff>57150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466725"/>
          <a:ext cx="2268142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514350</xdr:colOff>
      <xdr:row>0</xdr:row>
      <xdr:rowOff>180975</xdr:rowOff>
    </xdr:from>
    <xdr:to>
      <xdr:col>0</xdr:col>
      <xdr:colOff>1761969</xdr:colOff>
      <xdr:row>4</xdr:row>
      <xdr:rowOff>142875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2</xdr:row>
      <xdr:rowOff>114301</xdr:rowOff>
    </xdr:from>
    <xdr:to>
      <xdr:col>14</xdr:col>
      <xdr:colOff>981075</xdr:colOff>
      <xdr:row>5</xdr:row>
      <xdr:rowOff>66676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495301"/>
          <a:ext cx="21907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2610958</xdr:colOff>
      <xdr:row>5</xdr:row>
      <xdr:rowOff>68037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4929"/>
          <a:ext cx="2610958" cy="1156608"/>
        </a:xfrm>
        <a:prstGeom prst="rect">
          <a:avLst/>
        </a:prstGeom>
      </xdr:spPr>
    </xdr:pic>
    <xdr:clientData/>
  </xdr:twoCellAnchor>
  <xdr:twoCellAnchor editAs="oneCell">
    <xdr:from>
      <xdr:col>13</xdr:col>
      <xdr:colOff>21382</xdr:colOff>
      <xdr:row>2</xdr:row>
      <xdr:rowOff>60650</xdr:rowOff>
    </xdr:from>
    <xdr:to>
      <xdr:col>15</xdr:col>
      <xdr:colOff>1117730</xdr:colOff>
      <xdr:row>5</xdr:row>
      <xdr:rowOff>102832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91714" y="546619"/>
          <a:ext cx="3117980" cy="868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showGridLines="0" zoomScaleNormal="100" workbookViewId="0">
      <selection activeCell="A94" sqref="A92:A94"/>
    </sheetView>
  </sheetViews>
  <sheetFormatPr baseColWidth="10" defaultColWidth="11.42578125" defaultRowHeight="15" x14ac:dyDescent="0.25"/>
  <cols>
    <col min="1" max="1" width="45.7109375" customWidth="1"/>
    <col min="2" max="2" width="17.5703125" customWidth="1"/>
    <col min="3" max="3" width="16.7109375" customWidth="1"/>
  </cols>
  <sheetData>
    <row r="1" spans="1:14" ht="18.75" x14ac:dyDescent="0.25">
      <c r="A1" s="54" t="s">
        <v>93</v>
      </c>
      <c r="B1" s="54"/>
      <c r="C1" s="54"/>
    </row>
    <row r="2" spans="1:14" ht="18.75" x14ac:dyDescent="0.25">
      <c r="A2" s="54" t="s">
        <v>94</v>
      </c>
      <c r="B2" s="54"/>
      <c r="C2" s="54"/>
    </row>
    <row r="3" spans="1:14" ht="28.5" customHeight="1" x14ac:dyDescent="0.25">
      <c r="A3" s="54" t="s">
        <v>102</v>
      </c>
      <c r="B3" s="54"/>
      <c r="C3" s="54"/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55" t="s">
        <v>95</v>
      </c>
      <c r="B4" s="55"/>
      <c r="C4" s="55"/>
      <c r="D4" s="22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53"/>
      <c r="B5" s="53"/>
      <c r="C5" s="53"/>
      <c r="D5" s="2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D6" s="2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56" t="s">
        <v>76</v>
      </c>
      <c r="B7" s="57"/>
      <c r="C7" s="57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ht="15" customHeight="1" x14ac:dyDescent="0.25">
      <c r="A9" s="50" t="s">
        <v>66</v>
      </c>
      <c r="B9" s="51" t="s">
        <v>92</v>
      </c>
      <c r="C9" s="51" t="s">
        <v>91</v>
      </c>
      <c r="D9" s="8"/>
    </row>
    <row r="10" spans="1:14" ht="23.25" customHeight="1" x14ac:dyDescent="0.25">
      <c r="A10" s="50"/>
      <c r="B10" s="52"/>
      <c r="C10" s="52"/>
      <c r="D10" s="8"/>
    </row>
    <row r="11" spans="1:14" x14ac:dyDescent="0.25">
      <c r="A11" s="1" t="s">
        <v>0</v>
      </c>
      <c r="B11" s="24">
        <f>+B12+B18+B28+B38+B46+B54+B64+B69+B72</f>
        <v>1134638626</v>
      </c>
      <c r="C11" s="24">
        <f>+C12+C18+C28+C38+C46+C54+C64+C69+C72</f>
        <v>1181423828.8199999</v>
      </c>
      <c r="D11" s="8"/>
    </row>
    <row r="12" spans="1:14" x14ac:dyDescent="0.25">
      <c r="A12" s="3" t="s">
        <v>1</v>
      </c>
      <c r="B12" s="40">
        <f>+B13+B14+B15+B16+B17</f>
        <v>702638626</v>
      </c>
      <c r="C12" s="40">
        <f>+C13+C14+C15+C16+C17</f>
        <v>707638626</v>
      </c>
      <c r="D12" s="8"/>
    </row>
    <row r="13" spans="1:14" x14ac:dyDescent="0.25">
      <c r="A13" s="5" t="s">
        <v>2</v>
      </c>
      <c r="B13" s="26">
        <v>568956626</v>
      </c>
      <c r="C13" s="26">
        <v>573956626</v>
      </c>
      <c r="D13" s="8"/>
    </row>
    <row r="14" spans="1:14" x14ac:dyDescent="0.25">
      <c r="A14" s="5" t="s">
        <v>3</v>
      </c>
      <c r="B14" s="42">
        <v>52483954</v>
      </c>
      <c r="C14" s="26">
        <v>52483954</v>
      </c>
      <c r="D14" s="8"/>
    </row>
    <row r="15" spans="1:14" x14ac:dyDescent="0.25">
      <c r="A15" s="5" t="s">
        <v>4</v>
      </c>
      <c r="B15" s="26">
        <v>0</v>
      </c>
      <c r="C15" s="26">
        <v>0</v>
      </c>
      <c r="D15" s="8"/>
    </row>
    <row r="16" spans="1:14" x14ac:dyDescent="0.25">
      <c r="A16" s="5" t="s">
        <v>5</v>
      </c>
      <c r="B16" s="26">
        <v>0</v>
      </c>
      <c r="C16" s="26">
        <v>0</v>
      </c>
      <c r="D16" s="8"/>
    </row>
    <row r="17" spans="1:4" x14ac:dyDescent="0.25">
      <c r="A17" s="5" t="s">
        <v>6</v>
      </c>
      <c r="B17" s="42">
        <v>81198046</v>
      </c>
      <c r="C17" s="26">
        <v>81198046</v>
      </c>
      <c r="D17" s="8"/>
    </row>
    <row r="18" spans="1:4" x14ac:dyDescent="0.25">
      <c r="A18" s="3" t="s">
        <v>7</v>
      </c>
      <c r="B18" s="27">
        <f>+B19+B20+B21+B22+B23+B24+B25+B26+B27</f>
        <v>29658632</v>
      </c>
      <c r="C18" s="27">
        <f>+C19+C20+C21+C22+C23+C24+C25+C26+C27</f>
        <v>51895220</v>
      </c>
      <c r="D18" s="8"/>
    </row>
    <row r="19" spans="1:4" x14ac:dyDescent="0.25">
      <c r="A19" s="5" t="s">
        <v>8</v>
      </c>
      <c r="B19" s="26">
        <v>5951223</v>
      </c>
      <c r="C19" s="26">
        <v>7732823</v>
      </c>
      <c r="D19" s="8"/>
    </row>
    <row r="20" spans="1:4" x14ac:dyDescent="0.25">
      <c r="A20" s="5" t="s">
        <v>9</v>
      </c>
      <c r="B20" s="26">
        <v>96000</v>
      </c>
      <c r="C20" s="26">
        <v>96000</v>
      </c>
      <c r="D20" s="8"/>
    </row>
    <row r="21" spans="1:4" x14ac:dyDescent="0.25">
      <c r="A21" s="5" t="s">
        <v>10</v>
      </c>
      <c r="B21" s="26">
        <v>0</v>
      </c>
      <c r="C21" s="26">
        <v>0</v>
      </c>
      <c r="D21" s="8"/>
    </row>
    <row r="22" spans="1:4" x14ac:dyDescent="0.25">
      <c r="A22" s="5" t="s">
        <v>11</v>
      </c>
      <c r="B22" s="26">
        <v>0</v>
      </c>
      <c r="C22" s="26">
        <v>200000</v>
      </c>
      <c r="D22" s="8"/>
    </row>
    <row r="23" spans="1:4" x14ac:dyDescent="0.25">
      <c r="A23" s="5" t="s">
        <v>12</v>
      </c>
      <c r="B23" s="26">
        <v>3981996</v>
      </c>
      <c r="C23" s="26">
        <v>5981996</v>
      </c>
    </row>
    <row r="24" spans="1:4" x14ac:dyDescent="0.25">
      <c r="A24" s="5" t="s">
        <v>13</v>
      </c>
      <c r="B24" s="26">
        <v>29869</v>
      </c>
      <c r="C24" s="26">
        <v>232757</v>
      </c>
    </row>
    <row r="25" spans="1:4" x14ac:dyDescent="0.25">
      <c r="A25" s="5" t="s">
        <v>14</v>
      </c>
      <c r="B25" s="26">
        <v>16832544</v>
      </c>
      <c r="C25" s="26">
        <v>27420584</v>
      </c>
    </row>
    <row r="26" spans="1:4" x14ac:dyDescent="0.25">
      <c r="A26" s="5" t="s">
        <v>15</v>
      </c>
      <c r="B26" s="26">
        <v>2267000</v>
      </c>
      <c r="C26" s="26">
        <v>9731060</v>
      </c>
    </row>
    <row r="27" spans="1:4" x14ac:dyDescent="0.25">
      <c r="A27" s="5" t="s">
        <v>16</v>
      </c>
      <c r="B27" s="26">
        <v>500000</v>
      </c>
      <c r="C27" s="26">
        <v>500000</v>
      </c>
    </row>
    <row r="28" spans="1:4" x14ac:dyDescent="0.25">
      <c r="A28" s="3" t="s">
        <v>17</v>
      </c>
      <c r="B28" s="27">
        <f>+B29+B30+B31+B32+B33+B34+B35+B36+B37</f>
        <v>390689805</v>
      </c>
      <c r="C28" s="27">
        <f>+C29+C30+C31+C32+C33+C34+C35+C36+C37</f>
        <v>405238419.81999999</v>
      </c>
    </row>
    <row r="29" spans="1:4" x14ac:dyDescent="0.25">
      <c r="A29" s="5" t="s">
        <v>18</v>
      </c>
      <c r="B29" s="26">
        <v>24401216</v>
      </c>
      <c r="C29" s="26">
        <v>24548716</v>
      </c>
    </row>
    <row r="30" spans="1:4" x14ac:dyDescent="0.25">
      <c r="A30" s="5" t="s">
        <v>19</v>
      </c>
      <c r="B30" s="26">
        <v>1029920</v>
      </c>
      <c r="C30" s="26">
        <v>1509920</v>
      </c>
    </row>
    <row r="31" spans="1:4" x14ac:dyDescent="0.25">
      <c r="A31" s="5" t="s">
        <v>20</v>
      </c>
      <c r="B31" s="26">
        <v>11486270</v>
      </c>
      <c r="C31" s="26">
        <v>12486270</v>
      </c>
    </row>
    <row r="32" spans="1:4" x14ac:dyDescent="0.25">
      <c r="A32" s="5" t="s">
        <v>21</v>
      </c>
      <c r="B32" s="26">
        <v>119132195</v>
      </c>
      <c r="C32" s="26">
        <v>135633309.81999999</v>
      </c>
    </row>
    <row r="33" spans="1:3" x14ac:dyDescent="0.25">
      <c r="A33" s="5" t="s">
        <v>22</v>
      </c>
      <c r="B33" s="26">
        <v>446992</v>
      </c>
      <c r="C33" s="26">
        <v>446992</v>
      </c>
    </row>
    <row r="34" spans="1:3" x14ac:dyDescent="0.25">
      <c r="A34" s="5" t="s">
        <v>23</v>
      </c>
      <c r="B34" s="26">
        <v>606243</v>
      </c>
      <c r="C34" s="26">
        <v>1106243</v>
      </c>
    </row>
    <row r="35" spans="1:3" x14ac:dyDescent="0.25">
      <c r="A35" s="5" t="s">
        <v>24</v>
      </c>
      <c r="B35" s="26">
        <v>83198100</v>
      </c>
      <c r="C35" s="26">
        <v>83198100</v>
      </c>
    </row>
    <row r="36" spans="1:3" x14ac:dyDescent="0.25">
      <c r="A36" s="5" t="s">
        <v>25</v>
      </c>
      <c r="B36" s="37">
        <v>0</v>
      </c>
      <c r="C36" s="26">
        <v>0</v>
      </c>
    </row>
    <row r="37" spans="1:3" x14ac:dyDescent="0.25">
      <c r="A37" s="5" t="s">
        <v>26</v>
      </c>
      <c r="B37" s="42">
        <v>150388869</v>
      </c>
      <c r="C37" s="29">
        <v>146308869</v>
      </c>
    </row>
    <row r="38" spans="1:3" x14ac:dyDescent="0.25">
      <c r="A38" s="3" t="s">
        <v>27</v>
      </c>
      <c r="B38" s="30">
        <f>+B39+B40+B41+B42+B43+B44+B45</f>
        <v>0</v>
      </c>
      <c r="C38" s="30">
        <v>0</v>
      </c>
    </row>
    <row r="39" spans="1:3" x14ac:dyDescent="0.25">
      <c r="A39" s="5" t="s">
        <v>28</v>
      </c>
      <c r="B39" s="28">
        <v>0</v>
      </c>
      <c r="C39" s="28">
        <v>0</v>
      </c>
    </row>
    <row r="40" spans="1:3" x14ac:dyDescent="0.25">
      <c r="A40" s="5" t="s">
        <v>29</v>
      </c>
      <c r="B40" s="28">
        <v>0</v>
      </c>
      <c r="C40" s="28">
        <v>0</v>
      </c>
    </row>
    <row r="41" spans="1:3" x14ac:dyDescent="0.25">
      <c r="A41" s="5" t="s">
        <v>30</v>
      </c>
      <c r="B41" s="28">
        <v>0</v>
      </c>
      <c r="C41" s="28">
        <v>0</v>
      </c>
    </row>
    <row r="42" spans="1:3" x14ac:dyDescent="0.25">
      <c r="A42" s="5" t="s">
        <v>31</v>
      </c>
      <c r="B42" s="28">
        <v>0</v>
      </c>
      <c r="C42" s="28">
        <v>0</v>
      </c>
    </row>
    <row r="43" spans="1:3" x14ac:dyDescent="0.25">
      <c r="A43" s="5" t="s">
        <v>32</v>
      </c>
      <c r="B43" s="28">
        <v>0</v>
      </c>
      <c r="C43" s="28">
        <v>0</v>
      </c>
    </row>
    <row r="44" spans="1:3" x14ac:dyDescent="0.25">
      <c r="A44" s="5" t="s">
        <v>33</v>
      </c>
      <c r="B44" s="28">
        <v>0</v>
      </c>
      <c r="C44" s="28">
        <v>0</v>
      </c>
    </row>
    <row r="45" spans="1:3" x14ac:dyDescent="0.25">
      <c r="A45" s="5" t="s">
        <v>34</v>
      </c>
      <c r="B45" s="28">
        <v>0</v>
      </c>
      <c r="C45" s="28">
        <v>0</v>
      </c>
    </row>
    <row r="46" spans="1:3" x14ac:dyDescent="0.25">
      <c r="A46" s="5" t="s">
        <v>35</v>
      </c>
      <c r="B46" s="30">
        <f>+B47+B48+B49+B50+B51+B52+B53</f>
        <v>0</v>
      </c>
      <c r="C46" s="30">
        <v>0</v>
      </c>
    </row>
    <row r="47" spans="1:3" x14ac:dyDescent="0.25">
      <c r="A47" s="3" t="s">
        <v>36</v>
      </c>
      <c r="B47" s="28">
        <v>0</v>
      </c>
      <c r="C47" s="28">
        <v>0</v>
      </c>
    </row>
    <row r="48" spans="1:3" x14ac:dyDescent="0.25">
      <c r="A48" s="5" t="s">
        <v>37</v>
      </c>
      <c r="B48" s="28">
        <v>0</v>
      </c>
      <c r="C48" s="28">
        <v>0</v>
      </c>
    </row>
    <row r="49" spans="1:3" x14ac:dyDescent="0.25">
      <c r="A49" s="5" t="s">
        <v>38</v>
      </c>
      <c r="B49" s="28">
        <v>0</v>
      </c>
      <c r="C49" s="28">
        <v>0</v>
      </c>
    </row>
    <row r="50" spans="1:3" x14ac:dyDescent="0.25">
      <c r="A50" s="5" t="s">
        <v>39</v>
      </c>
      <c r="B50" s="28">
        <v>0</v>
      </c>
      <c r="C50" s="28">
        <v>0</v>
      </c>
    </row>
    <row r="51" spans="1:3" x14ac:dyDescent="0.25">
      <c r="A51" s="5" t="s">
        <v>40</v>
      </c>
      <c r="B51" s="28">
        <v>0</v>
      </c>
      <c r="C51" s="28">
        <v>0</v>
      </c>
    </row>
    <row r="52" spans="1:3" x14ac:dyDescent="0.25">
      <c r="A52" s="5" t="s">
        <v>41</v>
      </c>
      <c r="B52" s="28">
        <v>0</v>
      </c>
      <c r="C52" s="28">
        <v>0</v>
      </c>
    </row>
    <row r="53" spans="1:3" x14ac:dyDescent="0.25">
      <c r="A53" s="5" t="s">
        <v>42</v>
      </c>
      <c r="B53" s="28">
        <v>0</v>
      </c>
      <c r="C53" s="28">
        <v>0</v>
      </c>
    </row>
    <row r="54" spans="1:3" x14ac:dyDescent="0.25">
      <c r="A54" s="3" t="s">
        <v>43</v>
      </c>
      <c r="B54" s="27">
        <f>+B55+B56+B57+B58+B59+B60+B61+B62+B63</f>
        <v>11651563</v>
      </c>
      <c r="C54" s="27">
        <f>+C55+C56+C57+C58+C59+C60+C61+C62+C63</f>
        <v>16651563</v>
      </c>
    </row>
    <row r="55" spans="1:3" x14ac:dyDescent="0.25">
      <c r="A55" s="5" t="s">
        <v>44</v>
      </c>
      <c r="B55" s="26">
        <v>1780580</v>
      </c>
      <c r="C55" s="26">
        <v>2905580</v>
      </c>
    </row>
    <row r="56" spans="1:3" x14ac:dyDescent="0.25">
      <c r="A56" s="5" t="s">
        <v>45</v>
      </c>
      <c r="B56" s="26">
        <v>364650</v>
      </c>
      <c r="C56" s="26">
        <v>499650</v>
      </c>
    </row>
    <row r="57" spans="1:3" x14ac:dyDescent="0.25">
      <c r="A57" s="5" t="s">
        <v>46</v>
      </c>
      <c r="B57" s="26">
        <v>7227547</v>
      </c>
      <c r="C57" s="26">
        <v>3967547</v>
      </c>
    </row>
    <row r="58" spans="1:3" x14ac:dyDescent="0.25">
      <c r="A58" s="5" t="s">
        <v>47</v>
      </c>
      <c r="B58" s="26">
        <v>0</v>
      </c>
      <c r="C58" s="26">
        <v>0</v>
      </c>
    </row>
    <row r="59" spans="1:3" x14ac:dyDescent="0.25">
      <c r="A59" s="5" t="s">
        <v>48</v>
      </c>
      <c r="B59" s="26">
        <v>290786</v>
      </c>
      <c r="C59" s="26">
        <v>7490786</v>
      </c>
    </row>
    <row r="60" spans="1:3" x14ac:dyDescent="0.25">
      <c r="A60" s="5" t="s">
        <v>49</v>
      </c>
      <c r="B60" s="42">
        <v>1988000</v>
      </c>
      <c r="C60" s="26">
        <v>1788000</v>
      </c>
    </row>
    <row r="61" spans="1:3" x14ac:dyDescent="0.25">
      <c r="A61" s="5" t="s">
        <v>50</v>
      </c>
      <c r="B61" s="26">
        <v>0</v>
      </c>
      <c r="C61" s="26">
        <v>0</v>
      </c>
    </row>
    <row r="62" spans="1:3" x14ac:dyDescent="0.25">
      <c r="A62" s="5" t="s">
        <v>51</v>
      </c>
      <c r="B62" s="26">
        <v>0</v>
      </c>
      <c r="C62" s="26">
        <v>0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3" t="s">
        <v>53</v>
      </c>
      <c r="B64" s="27">
        <f>+B65+B66+B67+B68</f>
        <v>0</v>
      </c>
      <c r="C64" s="27">
        <f>+C65</f>
        <v>0</v>
      </c>
    </row>
    <row r="65" spans="1:3" x14ac:dyDescent="0.25">
      <c r="A65" s="5" t="s">
        <v>54</v>
      </c>
      <c r="B65" s="25"/>
      <c r="C65" s="25"/>
    </row>
    <row r="66" spans="1:3" x14ac:dyDescent="0.25">
      <c r="A66" s="5" t="s">
        <v>55</v>
      </c>
      <c r="B66" s="6">
        <v>0</v>
      </c>
      <c r="C66" s="27">
        <f t="shared" ref="C66:C68" si="0">+C67+C68+C69+C70</f>
        <v>0</v>
      </c>
    </row>
    <row r="67" spans="1:3" x14ac:dyDescent="0.25">
      <c r="A67" s="5" t="s">
        <v>56</v>
      </c>
      <c r="B67" s="6">
        <v>0</v>
      </c>
      <c r="C67" s="27">
        <f t="shared" si="0"/>
        <v>0</v>
      </c>
    </row>
    <row r="68" spans="1:3" x14ac:dyDescent="0.25">
      <c r="A68" s="5" t="s">
        <v>57</v>
      </c>
      <c r="B68" s="6">
        <v>0</v>
      </c>
      <c r="C68" s="27">
        <f t="shared" si="0"/>
        <v>0</v>
      </c>
    </row>
    <row r="69" spans="1:3" x14ac:dyDescent="0.25">
      <c r="A69" s="3" t="s">
        <v>58</v>
      </c>
      <c r="B69" s="4">
        <v>0</v>
      </c>
      <c r="C69" s="30">
        <f>+C70+C71</f>
        <v>0</v>
      </c>
    </row>
    <row r="70" spans="1:3" x14ac:dyDescent="0.25">
      <c r="A70" s="5" t="s">
        <v>59</v>
      </c>
      <c r="B70" s="6">
        <v>0</v>
      </c>
      <c r="C70" s="27">
        <f t="shared" ref="C70:C71" si="1">+C71+C72+C73+C74</f>
        <v>0</v>
      </c>
    </row>
    <row r="71" spans="1:3" x14ac:dyDescent="0.25">
      <c r="A71" s="5" t="s">
        <v>60</v>
      </c>
      <c r="B71" s="6">
        <v>0</v>
      </c>
      <c r="C71" s="27">
        <f t="shared" si="1"/>
        <v>0</v>
      </c>
    </row>
    <row r="72" spans="1:3" x14ac:dyDescent="0.25">
      <c r="A72" s="3" t="s">
        <v>61</v>
      </c>
      <c r="B72" s="4">
        <v>0</v>
      </c>
      <c r="C72" s="30">
        <f>+C73+C74+C75</f>
        <v>0</v>
      </c>
    </row>
    <row r="73" spans="1:3" x14ac:dyDescent="0.25">
      <c r="A73" s="5" t="s">
        <v>62</v>
      </c>
      <c r="B73" s="6">
        <v>0</v>
      </c>
      <c r="C73" s="28">
        <v>0</v>
      </c>
    </row>
    <row r="74" spans="1:3" x14ac:dyDescent="0.25">
      <c r="A74" s="5" t="s">
        <v>63</v>
      </c>
      <c r="B74" s="6">
        <v>0</v>
      </c>
      <c r="C74" s="28">
        <v>0</v>
      </c>
    </row>
    <row r="75" spans="1:3" x14ac:dyDescent="0.25">
      <c r="A75" s="5" t="s">
        <v>64</v>
      </c>
      <c r="B75" s="6">
        <v>0</v>
      </c>
      <c r="C75" s="28">
        <v>0</v>
      </c>
    </row>
    <row r="76" spans="1:3" x14ac:dyDescent="0.25">
      <c r="A76" s="1" t="s">
        <v>67</v>
      </c>
      <c r="B76" s="2">
        <v>0</v>
      </c>
      <c r="C76" s="28">
        <v>0</v>
      </c>
    </row>
    <row r="77" spans="1:3" x14ac:dyDescent="0.25">
      <c r="A77" s="3" t="s">
        <v>68</v>
      </c>
      <c r="B77" s="4">
        <v>0</v>
      </c>
      <c r="C77" s="4">
        <v>0</v>
      </c>
    </row>
    <row r="78" spans="1:3" x14ac:dyDescent="0.25">
      <c r="A78" s="5" t="s">
        <v>69</v>
      </c>
      <c r="B78" s="6">
        <v>0</v>
      </c>
      <c r="C78" s="6">
        <v>0</v>
      </c>
    </row>
    <row r="79" spans="1:3" x14ac:dyDescent="0.25">
      <c r="A79" s="5" t="s">
        <v>70</v>
      </c>
      <c r="B79" s="6">
        <v>0</v>
      </c>
      <c r="C79" s="6">
        <v>0</v>
      </c>
    </row>
    <row r="80" spans="1:3" x14ac:dyDescent="0.25">
      <c r="A80" s="3" t="s">
        <v>71</v>
      </c>
      <c r="B80" s="4">
        <v>0</v>
      </c>
      <c r="C80" s="4">
        <v>0</v>
      </c>
    </row>
    <row r="81" spans="1:3" x14ac:dyDescent="0.25">
      <c r="A81" s="5" t="s">
        <v>72</v>
      </c>
      <c r="B81" s="6">
        <v>0</v>
      </c>
      <c r="C81" s="6">
        <v>0</v>
      </c>
    </row>
    <row r="82" spans="1:3" x14ac:dyDescent="0.25">
      <c r="A82" s="5" t="s">
        <v>73</v>
      </c>
      <c r="B82" s="6">
        <v>0</v>
      </c>
      <c r="C82" s="6">
        <v>0</v>
      </c>
    </row>
    <row r="83" spans="1:3" x14ac:dyDescent="0.25">
      <c r="A83" s="3" t="s">
        <v>74</v>
      </c>
      <c r="B83" s="4">
        <v>0</v>
      </c>
      <c r="C83" s="4">
        <v>0</v>
      </c>
    </row>
    <row r="84" spans="1:3" x14ac:dyDescent="0.25">
      <c r="A84" s="5" t="s">
        <v>75</v>
      </c>
      <c r="B84" s="6">
        <v>0</v>
      </c>
      <c r="C84" s="6">
        <v>0</v>
      </c>
    </row>
    <row r="85" spans="1:3" x14ac:dyDescent="0.25">
      <c r="A85" s="9" t="s">
        <v>65</v>
      </c>
      <c r="B85" s="38">
        <f>B64+B54+B28+B18+B12</f>
        <v>1134638626</v>
      </c>
      <c r="C85" s="38">
        <f>C64+C54+C28+C18+C12</f>
        <v>1181423828.8199999</v>
      </c>
    </row>
    <row r="86" spans="1:3" ht="20.25" customHeight="1" x14ac:dyDescent="0.25">
      <c r="A86" s="36" t="s">
        <v>96</v>
      </c>
    </row>
    <row r="87" spans="1:3" ht="7.5" customHeight="1" thickBot="1" x14ac:dyDescent="0.3"/>
    <row r="88" spans="1:3" ht="47.25" customHeight="1" thickBot="1" x14ac:dyDescent="0.3">
      <c r="A88" s="47" t="s">
        <v>103</v>
      </c>
    </row>
    <row r="89" spans="1:3" ht="60.75" thickBot="1" x14ac:dyDescent="0.3">
      <c r="A89" s="48" t="s">
        <v>104</v>
      </c>
    </row>
    <row r="90" spans="1:3" ht="105.75" thickBot="1" x14ac:dyDescent="0.3">
      <c r="A90" s="49" t="s">
        <v>105</v>
      </c>
    </row>
    <row r="92" spans="1:3" x14ac:dyDescent="0.25">
      <c r="A92" t="s">
        <v>97</v>
      </c>
    </row>
    <row r="93" spans="1:3" x14ac:dyDescent="0.25">
      <c r="A93" t="s">
        <v>98</v>
      </c>
    </row>
  </sheetData>
  <mergeCells count="9">
    <mergeCell ref="A9:A10"/>
    <mergeCell ref="B9:B10"/>
    <mergeCell ref="C9:C10"/>
    <mergeCell ref="A5:C5"/>
    <mergeCell ref="A1:C1"/>
    <mergeCell ref="A2:C2"/>
    <mergeCell ref="A4:C4"/>
    <mergeCell ref="A3:C3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showGridLines="0" tabSelected="1" zoomScaleNormal="100" workbookViewId="0">
      <selection activeCell="A17" sqref="A17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140625" bestFit="1" customWidth="1"/>
    <col min="5" max="7" width="15.140625" bestFit="1" customWidth="1"/>
    <col min="8" max="8" width="14.85546875" customWidth="1"/>
    <col min="9" max="9" width="14.140625" bestFit="1" customWidth="1"/>
    <col min="10" max="11" width="15.140625" bestFit="1" customWidth="1"/>
    <col min="12" max="13" width="14.140625" bestFit="1" customWidth="1"/>
    <col min="14" max="15" width="15.140625" bestFit="1" customWidth="1"/>
    <col min="16" max="16" width="16.85546875" bestFit="1" customWidth="1"/>
    <col min="17" max="17" width="15.140625" bestFit="1" customWidth="1"/>
  </cols>
  <sheetData>
    <row r="1" spans="1:17" ht="15" customHeight="1" x14ac:dyDescent="0.25">
      <c r="A1" s="54" t="s">
        <v>93</v>
      </c>
      <c r="B1" s="54"/>
      <c r="C1" s="5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15" customHeight="1" x14ac:dyDescent="0.25">
      <c r="A2" s="54" t="s">
        <v>94</v>
      </c>
      <c r="B2" s="54"/>
      <c r="C2" s="5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28.5" customHeight="1" x14ac:dyDescent="0.25">
      <c r="A3" s="54" t="s">
        <v>106</v>
      </c>
      <c r="B3" s="54"/>
      <c r="C3" s="54"/>
      <c r="D3" s="39"/>
      <c r="E3" s="39"/>
      <c r="F3" s="39"/>
      <c r="G3" s="39"/>
      <c r="H3" s="39"/>
      <c r="I3" s="39"/>
      <c r="J3" s="39"/>
      <c r="K3" s="39"/>
      <c r="L3" s="39"/>
      <c r="M3" s="39"/>
      <c r="N3" s="23"/>
      <c r="O3" s="23"/>
      <c r="P3" s="23"/>
    </row>
    <row r="4" spans="1:17" ht="21" customHeight="1" x14ac:dyDescent="0.25">
      <c r="A4" s="55" t="s">
        <v>95</v>
      </c>
      <c r="B4" s="55"/>
      <c r="C4" s="5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.75" customHeight="1" x14ac:dyDescent="0.25">
      <c r="A5" s="53"/>
      <c r="B5" s="53"/>
      <c r="C5" s="5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customHeight="1" x14ac:dyDescent="0.2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customHeight="1" x14ac:dyDescent="0.25">
      <c r="A7" s="56"/>
      <c r="B7" s="57"/>
      <c r="C7" s="5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" customHeight="1" x14ac:dyDescent="0.25"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50" t="s">
        <v>66</v>
      </c>
      <c r="B9" s="51" t="s">
        <v>92</v>
      </c>
      <c r="C9" s="51" t="s">
        <v>91</v>
      </c>
      <c r="D9" s="58" t="s">
        <v>90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7" x14ac:dyDescent="0.25">
      <c r="A10" s="50"/>
      <c r="B10" s="52"/>
      <c r="C10" s="52"/>
      <c r="D10" s="15" t="s">
        <v>78</v>
      </c>
      <c r="E10" s="15" t="s">
        <v>79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85</v>
      </c>
      <c r="L10" s="15" t="s">
        <v>86</v>
      </c>
      <c r="M10" s="15" t="s">
        <v>87</v>
      </c>
      <c r="N10" s="15" t="s">
        <v>88</v>
      </c>
      <c r="O10" s="16" t="s">
        <v>89</v>
      </c>
      <c r="P10" s="15" t="s">
        <v>77</v>
      </c>
    </row>
    <row r="11" spans="1:17" x14ac:dyDescent="0.25">
      <c r="A11" s="1" t="s">
        <v>0</v>
      </c>
      <c r="B11" s="24">
        <f>+B12+B18+B28+B38+B46+B54+B64+B69+B72</f>
        <v>1134638626</v>
      </c>
      <c r="C11" s="24">
        <f>+C12+C18+C28+C38+C46+C54+C64+C69+C72</f>
        <v>1181423828.8199999</v>
      </c>
      <c r="D11" s="24">
        <f t="shared" ref="D11:K11" si="0">+D12+D18+D28+D38+D46+D54+D64+D69+D72</f>
        <v>63787405.629999995</v>
      </c>
      <c r="E11" s="24">
        <f>+E12+E18+E28+E38+E46+E54+E64+E69+E72</f>
        <v>67135038.579999998</v>
      </c>
      <c r="F11" s="24">
        <f t="shared" si="0"/>
        <v>73599309.179999992</v>
      </c>
      <c r="G11" s="24">
        <f t="shared" si="0"/>
        <v>112404693.62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>+L12+L18+L28+L38+L46+L54+L64+L69+L72</f>
        <v>0</v>
      </c>
      <c r="M11" s="24">
        <f t="shared" ref="M11" si="1">+M12+M18+M28+M38+M46+M54+M64+M69+M72</f>
        <v>0</v>
      </c>
      <c r="N11" s="24">
        <f>+N12+N18+N28+N38+N46+N54+N64+N69+N72</f>
        <v>0</v>
      </c>
      <c r="O11" s="24">
        <f t="shared" ref="O11" si="2">+O12+O18+O28+O38+O46+O54+O64+O69+O72</f>
        <v>0</v>
      </c>
      <c r="P11" s="24">
        <f>+P12+P18+P28+P38+P46+P54+P64+P69+P72</f>
        <v>316926447.00999993</v>
      </c>
    </row>
    <row r="12" spans="1:17" x14ac:dyDescent="0.25">
      <c r="A12" s="3" t="s">
        <v>1</v>
      </c>
      <c r="B12" s="40">
        <f>+B13+B14+B15+B16+B17</f>
        <v>702638626</v>
      </c>
      <c r="C12" s="40">
        <f>+C13+C14+C15+C16+C17</f>
        <v>707638626</v>
      </c>
      <c r="D12" s="40">
        <f>+D13+D14+D15+D16+D17</f>
        <v>50203358.319999993</v>
      </c>
      <c r="E12" s="40">
        <f t="shared" ref="E12:O12" si="3">+E13+E14+E15+E16+E17</f>
        <v>50069056.939999998</v>
      </c>
      <c r="F12" s="40">
        <f t="shared" si="3"/>
        <v>51244506.259999998</v>
      </c>
      <c r="G12" s="40">
        <f t="shared" si="3"/>
        <v>71425503.399999991</v>
      </c>
      <c r="H12" s="40">
        <f t="shared" si="3"/>
        <v>0</v>
      </c>
      <c r="I12" s="40">
        <f t="shared" si="3"/>
        <v>0</v>
      </c>
      <c r="J12" s="40">
        <f t="shared" si="3"/>
        <v>0</v>
      </c>
      <c r="K12" s="40">
        <f t="shared" si="3"/>
        <v>0</v>
      </c>
      <c r="L12" s="40">
        <f t="shared" si="3"/>
        <v>0</v>
      </c>
      <c r="M12" s="40">
        <f t="shared" si="3"/>
        <v>0</v>
      </c>
      <c r="N12" s="40">
        <f t="shared" si="3"/>
        <v>0</v>
      </c>
      <c r="O12" s="40">
        <f t="shared" si="3"/>
        <v>0</v>
      </c>
      <c r="P12" s="41">
        <f t="shared" ref="P12:P76" si="4">SUM(D12:O12)</f>
        <v>222942424.91999996</v>
      </c>
    </row>
    <row r="13" spans="1:17" x14ac:dyDescent="0.25">
      <c r="A13" s="5" t="s">
        <v>2</v>
      </c>
      <c r="B13" s="26">
        <v>568956626</v>
      </c>
      <c r="C13" s="26">
        <v>573956626</v>
      </c>
      <c r="D13" s="34">
        <v>43173265.119999997</v>
      </c>
      <c r="E13" s="34">
        <v>43056857.240000002</v>
      </c>
      <c r="F13" s="34">
        <v>44213394.780000001</v>
      </c>
      <c r="G13" s="34">
        <v>43314779.649999999</v>
      </c>
      <c r="H13" s="34"/>
      <c r="I13" s="34"/>
      <c r="J13" s="34"/>
      <c r="K13" s="34"/>
      <c r="L13" s="34"/>
      <c r="M13" s="34"/>
      <c r="N13" s="34"/>
      <c r="O13" s="34"/>
      <c r="P13" s="41">
        <f t="shared" si="4"/>
        <v>173758296.78999999</v>
      </c>
      <c r="Q13" s="41"/>
    </row>
    <row r="14" spans="1:17" x14ac:dyDescent="0.25">
      <c r="A14" s="5" t="s">
        <v>3</v>
      </c>
      <c r="B14" s="42">
        <v>52483954</v>
      </c>
      <c r="C14" s="26">
        <v>52483954</v>
      </c>
      <c r="D14" s="34">
        <v>391364.19</v>
      </c>
      <c r="E14" s="34">
        <v>391364.19</v>
      </c>
      <c r="F14" s="34">
        <v>391364.19</v>
      </c>
      <c r="G14" s="34">
        <v>21468878.760000002</v>
      </c>
      <c r="H14" s="34"/>
      <c r="I14" s="34"/>
      <c r="J14" s="34"/>
      <c r="K14" s="34"/>
      <c r="L14" s="34"/>
      <c r="M14" s="34"/>
      <c r="N14" s="34"/>
      <c r="O14" s="34"/>
      <c r="P14" s="41">
        <f t="shared" si="4"/>
        <v>22642971.330000002</v>
      </c>
    </row>
    <row r="15" spans="1:17" x14ac:dyDescent="0.25">
      <c r="A15" s="5" t="s">
        <v>4</v>
      </c>
      <c r="B15" s="26">
        <v>0</v>
      </c>
      <c r="C15" s="26">
        <v>0</v>
      </c>
      <c r="D15" s="34">
        <v>0</v>
      </c>
      <c r="E15" s="34">
        <v>0</v>
      </c>
      <c r="F15" s="34">
        <v>0</v>
      </c>
      <c r="G15" s="34"/>
      <c r="H15" s="34"/>
      <c r="I15" s="34"/>
      <c r="J15" s="34"/>
      <c r="K15" s="34"/>
      <c r="L15" s="34"/>
      <c r="M15" s="34"/>
      <c r="N15" s="34"/>
      <c r="O15" s="34"/>
      <c r="P15" s="41">
        <f t="shared" si="4"/>
        <v>0</v>
      </c>
    </row>
    <row r="16" spans="1:17" x14ac:dyDescent="0.25">
      <c r="A16" s="5" t="s">
        <v>5</v>
      </c>
      <c r="B16" s="26">
        <v>0</v>
      </c>
      <c r="C16" s="26">
        <v>0</v>
      </c>
      <c r="D16" s="34">
        <v>0</v>
      </c>
      <c r="E16" s="34">
        <v>0</v>
      </c>
      <c r="F16" s="34"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41">
        <f t="shared" si="4"/>
        <v>0</v>
      </c>
    </row>
    <row r="17" spans="1:16" x14ac:dyDescent="0.25">
      <c r="A17" s="5" t="s">
        <v>6</v>
      </c>
      <c r="B17" s="42">
        <v>81198046</v>
      </c>
      <c r="C17" s="26">
        <v>81198046</v>
      </c>
      <c r="D17" s="34">
        <v>6638729.0099999998</v>
      </c>
      <c r="E17" s="34">
        <v>6620835.5099999998</v>
      </c>
      <c r="F17" s="34">
        <v>6639747.29</v>
      </c>
      <c r="G17" s="42">
        <v>6641844.9900000002</v>
      </c>
      <c r="H17" s="34"/>
      <c r="I17" s="34"/>
      <c r="J17" s="34"/>
      <c r="K17" s="34"/>
      <c r="L17" s="34"/>
      <c r="M17" s="34"/>
      <c r="N17" s="34"/>
      <c r="O17" s="34"/>
      <c r="P17" s="41">
        <f t="shared" si="4"/>
        <v>26541156.799999997</v>
      </c>
    </row>
    <row r="18" spans="1:16" x14ac:dyDescent="0.25">
      <c r="A18" s="3" t="s">
        <v>7</v>
      </c>
      <c r="B18" s="27">
        <f>+B19+B20+B21+B22+B23+B24+B25+B26+B27</f>
        <v>29658632</v>
      </c>
      <c r="C18" s="27">
        <f>+C19+C20+C21+C22+C23+C24+C25+C26+C27</f>
        <v>51895220</v>
      </c>
      <c r="D18" s="27">
        <f>+D19+D20+D21+D22+D23+D24+D25+D26+D27</f>
        <v>1988932.81</v>
      </c>
      <c r="E18" s="27">
        <f t="shared" ref="E18:H18" si="5">+E19+E20+E21+E22+E23+E24+E25+E26+E27</f>
        <v>1118895.1400000001</v>
      </c>
      <c r="F18" s="27">
        <f t="shared" si="5"/>
        <v>4314111.67</v>
      </c>
      <c r="G18" s="27">
        <f>+G19+G20+G21+G22+G23+G25+G26+G27</f>
        <v>11417312.32</v>
      </c>
      <c r="H18" s="27">
        <f t="shared" si="5"/>
        <v>0</v>
      </c>
      <c r="I18" s="27">
        <f>+I19+I20+I21+I22+I23+I24+I25+I26+I27</f>
        <v>0</v>
      </c>
      <c r="J18" s="27">
        <f>+J19+J20+J21+J22+J23+J24+J25+J26+J27</f>
        <v>0</v>
      </c>
      <c r="K18" s="27">
        <f>K27+K26+K25+K24+K23+K22+K21+K20+K19</f>
        <v>0</v>
      </c>
      <c r="L18" s="27">
        <f>L27+L26+L25+L24+L23+L22+L21+L20+L19</f>
        <v>0</v>
      </c>
      <c r="M18" s="27">
        <f t="shared" ref="M18:O18" si="6">M27+M26+M25+M24+M23+M22+M21+M20+M19</f>
        <v>0</v>
      </c>
      <c r="N18" s="27">
        <f t="shared" si="6"/>
        <v>0</v>
      </c>
      <c r="O18" s="27">
        <f t="shared" si="6"/>
        <v>0</v>
      </c>
      <c r="P18" s="46">
        <f t="shared" si="4"/>
        <v>18839251.940000001</v>
      </c>
    </row>
    <row r="19" spans="1:16" x14ac:dyDescent="0.25">
      <c r="A19" s="5" t="s">
        <v>8</v>
      </c>
      <c r="B19" s="26">
        <v>5951223</v>
      </c>
      <c r="C19" s="26">
        <v>7732823</v>
      </c>
      <c r="D19" s="34">
        <v>1004414.97</v>
      </c>
      <c r="E19" s="34">
        <v>123126.41</v>
      </c>
      <c r="F19" s="34">
        <v>1055543.08</v>
      </c>
      <c r="G19" s="42">
        <v>315269.11</v>
      </c>
      <c r="H19" s="34"/>
      <c r="I19" s="34"/>
      <c r="J19" s="34"/>
      <c r="K19" s="34"/>
      <c r="L19" s="34"/>
      <c r="M19" s="34"/>
      <c r="N19" s="34"/>
      <c r="O19" s="34"/>
      <c r="P19" s="41">
        <f t="shared" si="4"/>
        <v>2498353.5699999998</v>
      </c>
    </row>
    <row r="20" spans="1:16" x14ac:dyDescent="0.25">
      <c r="A20" s="5" t="s">
        <v>9</v>
      </c>
      <c r="B20" s="26">
        <v>96000</v>
      </c>
      <c r="C20" s="26">
        <v>96000</v>
      </c>
      <c r="D20" s="34">
        <v>0</v>
      </c>
      <c r="E20" s="34">
        <v>0</v>
      </c>
      <c r="F20" s="34">
        <v>0</v>
      </c>
      <c r="G20" s="34"/>
      <c r="H20" s="34"/>
      <c r="I20" s="34"/>
      <c r="J20" s="34"/>
      <c r="K20" s="34"/>
      <c r="L20" s="34"/>
      <c r="M20" s="34"/>
      <c r="N20" s="34"/>
      <c r="O20" s="34"/>
      <c r="P20" s="41">
        <f t="shared" si="4"/>
        <v>0</v>
      </c>
    </row>
    <row r="21" spans="1:16" x14ac:dyDescent="0.25">
      <c r="A21" s="5" t="s">
        <v>10</v>
      </c>
      <c r="B21" s="26">
        <v>0</v>
      </c>
      <c r="C21" s="26">
        <v>0</v>
      </c>
      <c r="D21" s="34">
        <v>0</v>
      </c>
      <c r="E21" s="34">
        <v>0</v>
      </c>
      <c r="F21" s="34">
        <v>0</v>
      </c>
      <c r="G21" s="34"/>
      <c r="H21" s="34"/>
      <c r="I21" s="34"/>
      <c r="J21" s="34"/>
      <c r="K21" s="34"/>
      <c r="L21" s="34"/>
      <c r="M21" s="34"/>
      <c r="N21" s="34"/>
      <c r="O21" s="34"/>
      <c r="P21" s="41">
        <f t="shared" si="4"/>
        <v>0</v>
      </c>
    </row>
    <row r="22" spans="1:16" x14ac:dyDescent="0.25">
      <c r="A22" s="5" t="s">
        <v>11</v>
      </c>
      <c r="B22" s="26">
        <v>0</v>
      </c>
      <c r="C22" s="26">
        <v>200000</v>
      </c>
      <c r="D22" s="34">
        <v>0</v>
      </c>
      <c r="E22" s="34"/>
      <c r="F22" s="34">
        <v>1000</v>
      </c>
      <c r="G22" s="34"/>
      <c r="H22" s="34"/>
      <c r="I22" s="34"/>
      <c r="J22" s="34"/>
      <c r="K22" s="34"/>
      <c r="L22" s="34"/>
      <c r="M22" s="34"/>
      <c r="N22" s="34"/>
      <c r="O22" s="34"/>
      <c r="P22" s="41">
        <f t="shared" si="4"/>
        <v>1000</v>
      </c>
    </row>
    <row r="23" spans="1:16" x14ac:dyDescent="0.25">
      <c r="A23" s="5" t="s">
        <v>12</v>
      </c>
      <c r="B23" s="26">
        <v>3981996</v>
      </c>
      <c r="C23" s="26">
        <v>5981996</v>
      </c>
      <c r="D23" s="34">
        <v>149996</v>
      </c>
      <c r="E23" s="34">
        <v>250055.81</v>
      </c>
      <c r="F23" s="34">
        <v>213721.48</v>
      </c>
      <c r="G23" s="42">
        <v>1975993.72</v>
      </c>
      <c r="H23" s="34"/>
      <c r="I23" s="34"/>
      <c r="J23" s="34"/>
      <c r="K23" s="34"/>
      <c r="L23" s="34"/>
      <c r="M23" s="34"/>
      <c r="N23" s="34"/>
      <c r="O23" s="34"/>
      <c r="P23" s="41">
        <f t="shared" si="4"/>
        <v>2589767.0099999998</v>
      </c>
    </row>
    <row r="24" spans="1:16" x14ac:dyDescent="0.25">
      <c r="A24" s="5" t="s">
        <v>13</v>
      </c>
      <c r="B24" s="26">
        <v>29869</v>
      </c>
      <c r="C24" s="26">
        <v>232757</v>
      </c>
      <c r="D24" s="34">
        <v>0</v>
      </c>
      <c r="E24" s="34">
        <v>0</v>
      </c>
      <c r="F24" s="34">
        <v>202886.15</v>
      </c>
      <c r="H24" s="34"/>
      <c r="I24" s="34"/>
      <c r="J24" s="34"/>
      <c r="K24" s="34"/>
      <c r="L24" s="34"/>
      <c r="M24" s="34"/>
      <c r="N24" s="34"/>
      <c r="O24" s="34"/>
      <c r="P24" s="41">
        <f t="shared" si="4"/>
        <v>202886.15</v>
      </c>
    </row>
    <row r="25" spans="1:16" x14ac:dyDescent="0.25">
      <c r="A25" s="5" t="s">
        <v>14</v>
      </c>
      <c r="B25" s="26">
        <v>16832544</v>
      </c>
      <c r="C25" s="26">
        <v>27420584</v>
      </c>
      <c r="D25" s="34">
        <v>631381.84</v>
      </c>
      <c r="E25" s="34">
        <v>529892.92000000004</v>
      </c>
      <c r="F25" s="34">
        <v>2711890.96</v>
      </c>
      <c r="G25" s="34">
        <v>7120604.6900000004</v>
      </c>
      <c r="H25" s="34"/>
      <c r="I25" s="34"/>
      <c r="J25" s="34"/>
      <c r="K25" s="34"/>
      <c r="L25" s="34"/>
      <c r="M25" s="34"/>
      <c r="N25" s="34"/>
      <c r="O25" s="34"/>
      <c r="P25" s="41">
        <f t="shared" si="4"/>
        <v>10993770.41</v>
      </c>
    </row>
    <row r="26" spans="1:16" x14ac:dyDescent="0.25">
      <c r="A26" s="5" t="s">
        <v>15</v>
      </c>
      <c r="B26" s="26">
        <v>2267000</v>
      </c>
      <c r="C26" s="26">
        <v>9731060</v>
      </c>
      <c r="D26" s="34">
        <v>203140</v>
      </c>
      <c r="E26" s="34">
        <v>215820</v>
      </c>
      <c r="F26" s="34">
        <v>129070</v>
      </c>
      <c r="G26" s="34">
        <v>2005444.8</v>
      </c>
      <c r="H26" s="34"/>
      <c r="I26" s="34"/>
      <c r="J26" s="34"/>
      <c r="K26" s="34"/>
      <c r="L26" s="34"/>
      <c r="M26" s="34"/>
      <c r="N26" s="34"/>
      <c r="O26" s="34"/>
      <c r="P26" s="41">
        <f t="shared" si="4"/>
        <v>2553474.7999999998</v>
      </c>
    </row>
    <row r="27" spans="1:16" x14ac:dyDescent="0.25">
      <c r="A27" s="5" t="s">
        <v>16</v>
      </c>
      <c r="B27" s="26">
        <v>500000</v>
      </c>
      <c r="C27" s="26">
        <v>500000</v>
      </c>
      <c r="D27" s="34">
        <v>0</v>
      </c>
      <c r="E27" s="34">
        <v>0</v>
      </c>
      <c r="F27" s="34">
        <v>0</v>
      </c>
      <c r="G27" s="34"/>
      <c r="H27" s="34"/>
      <c r="I27" s="34"/>
      <c r="J27" s="34"/>
      <c r="K27" s="34"/>
      <c r="L27" s="34"/>
      <c r="M27" s="34"/>
      <c r="N27" s="34"/>
      <c r="O27" s="34"/>
      <c r="P27" s="41">
        <f t="shared" si="4"/>
        <v>0</v>
      </c>
    </row>
    <row r="28" spans="1:16" x14ac:dyDescent="0.25">
      <c r="A28" s="3" t="s">
        <v>17</v>
      </c>
      <c r="B28" s="27">
        <f>+B29+B30+B31+B32+B33+B34+B35+B36+B37</f>
        <v>390689805</v>
      </c>
      <c r="C28" s="27">
        <f>+C29+C30+C31+C32+C33+C34+C35+C36+C37</f>
        <v>405238419.81999999</v>
      </c>
      <c r="D28" s="27">
        <f t="shared" ref="D28:J28" si="7">+D29+D30+D31+D32+D33+D34+D35+D36+D37</f>
        <v>11322108.720000001</v>
      </c>
      <c r="E28" s="27">
        <f t="shared" si="7"/>
        <v>15773322.500000002</v>
      </c>
      <c r="F28" s="27">
        <f t="shared" si="7"/>
        <v>16338599.390000001</v>
      </c>
      <c r="G28" s="27">
        <f>+G29+G31+G32+G33+G34+G35+G37</f>
        <v>25434634.619999997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>K29+K30+K31+K32+K33+K34+K35+K37</f>
        <v>0</v>
      </c>
      <c r="L28" s="27">
        <f>L29+L30+L31+L32+L33+L34+L35+L37+L36</f>
        <v>0</v>
      </c>
      <c r="M28" s="27">
        <f t="shared" ref="M28:O28" si="8">+M29+M30+M31+M32+M33+M34+M35+M36+M37</f>
        <v>0</v>
      </c>
      <c r="N28" s="27">
        <f t="shared" si="8"/>
        <v>0</v>
      </c>
      <c r="O28" s="27">
        <f t="shared" si="8"/>
        <v>0</v>
      </c>
      <c r="P28" s="46">
        <f t="shared" si="4"/>
        <v>68868665.229999989</v>
      </c>
    </row>
    <row r="29" spans="1:16" x14ac:dyDescent="0.25">
      <c r="A29" s="5" t="s">
        <v>18</v>
      </c>
      <c r="B29" s="26">
        <v>24401216</v>
      </c>
      <c r="C29" s="26">
        <v>24548716</v>
      </c>
      <c r="D29" s="34">
        <v>1825926.81</v>
      </c>
      <c r="E29" s="34">
        <v>1750521.01</v>
      </c>
      <c r="F29" s="34">
        <v>2405615.08</v>
      </c>
      <c r="G29" s="34">
        <v>2362520.5099999998</v>
      </c>
      <c r="H29" s="34"/>
      <c r="I29" s="34"/>
      <c r="J29" s="34"/>
      <c r="K29" s="34"/>
      <c r="L29" s="34"/>
      <c r="M29" s="34"/>
      <c r="N29" s="34"/>
      <c r="O29" s="34"/>
      <c r="P29" s="41">
        <f t="shared" si="4"/>
        <v>8344583.4100000001</v>
      </c>
    </row>
    <row r="30" spans="1:16" x14ac:dyDescent="0.25">
      <c r="A30" s="5" t="s">
        <v>19</v>
      </c>
      <c r="B30" s="26">
        <v>1029920</v>
      </c>
      <c r="C30" s="26">
        <v>1509920</v>
      </c>
      <c r="D30" s="34">
        <v>0</v>
      </c>
      <c r="E30" s="34">
        <v>0</v>
      </c>
      <c r="F30" s="34">
        <v>0</v>
      </c>
      <c r="H30" s="34"/>
      <c r="I30" s="34"/>
      <c r="J30" s="34"/>
      <c r="K30" s="34"/>
      <c r="L30" s="34"/>
      <c r="M30" s="34"/>
      <c r="N30" s="34"/>
      <c r="O30" s="34"/>
      <c r="P30" s="41">
        <f t="shared" si="4"/>
        <v>0</v>
      </c>
    </row>
    <row r="31" spans="1:16" x14ac:dyDescent="0.25">
      <c r="A31" s="5" t="s">
        <v>20</v>
      </c>
      <c r="B31" s="26">
        <v>11486270</v>
      </c>
      <c r="C31" s="26">
        <v>12486270</v>
      </c>
      <c r="D31" s="34">
        <v>44987.5</v>
      </c>
      <c r="E31" s="34">
        <v>825858.4</v>
      </c>
      <c r="F31" s="34">
        <v>831325.34</v>
      </c>
      <c r="G31" s="34">
        <v>622159.72</v>
      </c>
      <c r="H31" s="34"/>
      <c r="I31" s="34"/>
      <c r="J31" s="34"/>
      <c r="K31" s="34"/>
      <c r="L31" s="34"/>
      <c r="M31" s="34"/>
      <c r="N31" s="34"/>
      <c r="O31" s="34"/>
      <c r="P31" s="41">
        <f t="shared" si="4"/>
        <v>2324330.96</v>
      </c>
    </row>
    <row r="32" spans="1:16" x14ac:dyDescent="0.25">
      <c r="A32" s="5" t="s">
        <v>21</v>
      </c>
      <c r="B32" s="26">
        <v>119132195</v>
      </c>
      <c r="C32" s="26">
        <v>135633309.81999999</v>
      </c>
      <c r="D32" s="34">
        <v>2403540</v>
      </c>
      <c r="E32" s="34">
        <v>2537897</v>
      </c>
      <c r="F32" s="34">
        <v>3296098</v>
      </c>
      <c r="G32" s="34">
        <v>4272292.8099999996</v>
      </c>
      <c r="H32" s="34"/>
      <c r="I32" s="34"/>
      <c r="J32" s="34"/>
      <c r="K32" s="34"/>
      <c r="L32" s="34"/>
      <c r="M32" s="34"/>
      <c r="N32" s="34"/>
      <c r="O32" s="34"/>
      <c r="P32" s="41">
        <f t="shared" si="4"/>
        <v>12509827.809999999</v>
      </c>
    </row>
    <row r="33" spans="1:16" x14ac:dyDescent="0.25">
      <c r="A33" s="5" t="s">
        <v>22</v>
      </c>
      <c r="B33" s="26">
        <v>446992</v>
      </c>
      <c r="C33" s="26">
        <v>446992</v>
      </c>
      <c r="D33" s="34">
        <v>48675</v>
      </c>
      <c r="E33" s="34">
        <v>29205</v>
      </c>
      <c r="F33" s="34">
        <v>48351.68</v>
      </c>
      <c r="G33" s="34">
        <v>50043.8</v>
      </c>
      <c r="H33" s="34"/>
      <c r="I33" s="34"/>
      <c r="J33" s="34"/>
      <c r="K33" s="34"/>
      <c r="L33" s="34"/>
      <c r="M33" s="34"/>
      <c r="N33" s="34"/>
      <c r="O33" s="34"/>
      <c r="P33" s="41">
        <f t="shared" si="4"/>
        <v>176275.47999999998</v>
      </c>
    </row>
    <row r="34" spans="1:16" x14ac:dyDescent="0.25">
      <c r="A34" s="5" t="s">
        <v>23</v>
      </c>
      <c r="B34" s="26">
        <v>606243</v>
      </c>
      <c r="C34" s="26">
        <v>1106243</v>
      </c>
      <c r="D34" s="34">
        <v>333828.33</v>
      </c>
      <c r="E34" s="34">
        <v>0</v>
      </c>
      <c r="F34" s="34">
        <v>268999.88</v>
      </c>
      <c r="G34" s="34">
        <v>111810.9</v>
      </c>
      <c r="H34" s="34"/>
      <c r="I34" s="34"/>
      <c r="J34" s="34"/>
      <c r="K34" s="34"/>
      <c r="L34" s="34"/>
      <c r="M34" s="34"/>
      <c r="N34" s="34"/>
      <c r="O34" s="34"/>
      <c r="P34" s="41">
        <f t="shared" si="4"/>
        <v>714639.11</v>
      </c>
    </row>
    <row r="35" spans="1:16" x14ac:dyDescent="0.25">
      <c r="A35" s="5" t="s">
        <v>24</v>
      </c>
      <c r="B35" s="26">
        <v>83198100</v>
      </c>
      <c r="C35" s="26">
        <v>83198100</v>
      </c>
      <c r="D35" s="34">
        <v>166948</v>
      </c>
      <c r="E35" s="34">
        <v>5794465.9400000004</v>
      </c>
      <c r="F35" s="34">
        <v>2299874.37</v>
      </c>
      <c r="G35" s="34">
        <v>6277479.71</v>
      </c>
      <c r="H35" s="34"/>
      <c r="I35" s="34"/>
      <c r="J35" s="34"/>
      <c r="K35" s="34"/>
      <c r="L35" s="34"/>
      <c r="M35" s="34"/>
      <c r="N35" s="34"/>
      <c r="O35" s="34"/>
      <c r="P35" s="41">
        <f t="shared" si="4"/>
        <v>14538768.02</v>
      </c>
    </row>
    <row r="36" spans="1:16" x14ac:dyDescent="0.25">
      <c r="A36" s="5" t="s">
        <v>25</v>
      </c>
      <c r="B36" s="37">
        <v>0</v>
      </c>
      <c r="C36" s="26">
        <v>0</v>
      </c>
      <c r="D36" s="34">
        <v>0</v>
      </c>
      <c r="E36" s="34">
        <v>0</v>
      </c>
      <c r="F36" s="34">
        <v>0</v>
      </c>
      <c r="H36" s="34"/>
      <c r="I36" s="34"/>
      <c r="J36" s="34"/>
      <c r="K36" s="34"/>
      <c r="L36" s="34"/>
      <c r="M36" s="34"/>
      <c r="N36" s="34"/>
      <c r="O36" s="34"/>
      <c r="P36" s="41">
        <f t="shared" si="4"/>
        <v>0</v>
      </c>
    </row>
    <row r="37" spans="1:16" x14ac:dyDescent="0.25">
      <c r="A37" s="5" t="s">
        <v>26</v>
      </c>
      <c r="B37" s="42">
        <v>150388869</v>
      </c>
      <c r="C37" s="29">
        <v>146308869</v>
      </c>
      <c r="D37" s="34">
        <v>6498203.0800000001</v>
      </c>
      <c r="E37" s="34">
        <v>4835375.1500000004</v>
      </c>
      <c r="F37" s="34">
        <v>7188335.04</v>
      </c>
      <c r="G37" s="34">
        <v>11738327.17</v>
      </c>
      <c r="H37" s="34"/>
      <c r="I37" s="34"/>
      <c r="J37" s="34"/>
      <c r="K37" s="34"/>
      <c r="L37" s="34"/>
      <c r="M37" s="34"/>
      <c r="N37" s="34"/>
      <c r="O37" s="34"/>
      <c r="P37" s="41">
        <f t="shared" si="4"/>
        <v>30260240.439999998</v>
      </c>
    </row>
    <row r="38" spans="1:16" x14ac:dyDescent="0.25">
      <c r="A38" s="3" t="s">
        <v>27</v>
      </c>
      <c r="B38" s="30">
        <f>+B39+B40+B41+B42+B43+B44+B45</f>
        <v>0</v>
      </c>
      <c r="C38" s="30">
        <v>0</v>
      </c>
      <c r="D38" s="30">
        <f t="shared" ref="D38" si="9">+D39+D40+D41+D42+D43+D44+D45</f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N38" s="34"/>
      <c r="P38" s="41">
        <f t="shared" si="4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34"/>
      <c r="E39" s="34"/>
      <c r="F39" s="34"/>
      <c r="G39" s="34"/>
      <c r="H39" s="34"/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/>
      <c r="P39" s="41">
        <f t="shared" si="4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28">
        <v>0</v>
      </c>
      <c r="J40" s="28">
        <v>0</v>
      </c>
      <c r="K40" s="28">
        <v>0</v>
      </c>
      <c r="L40" s="28">
        <v>0</v>
      </c>
      <c r="M40" s="34">
        <v>0</v>
      </c>
      <c r="N40" s="34"/>
      <c r="P40" s="41">
        <f t="shared" si="4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28">
        <v>0</v>
      </c>
      <c r="J41" s="28">
        <v>0</v>
      </c>
      <c r="K41" s="28">
        <v>0</v>
      </c>
      <c r="L41" s="28">
        <v>0</v>
      </c>
      <c r="M41" s="34">
        <v>0</v>
      </c>
      <c r="N41" s="34"/>
      <c r="P41" s="41">
        <f t="shared" si="4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28">
        <v>0</v>
      </c>
      <c r="J42" s="28">
        <v>0</v>
      </c>
      <c r="K42" s="28">
        <v>0</v>
      </c>
      <c r="L42" s="28">
        <v>0</v>
      </c>
      <c r="M42" s="34">
        <v>0</v>
      </c>
      <c r="N42" s="34"/>
      <c r="P42" s="41">
        <f t="shared" si="4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28">
        <v>0</v>
      </c>
      <c r="J43" s="28">
        <v>0</v>
      </c>
      <c r="K43" s="28">
        <v>0</v>
      </c>
      <c r="L43" s="28">
        <v>0</v>
      </c>
      <c r="M43" s="34">
        <v>0</v>
      </c>
      <c r="N43" s="34"/>
      <c r="P43" s="41">
        <f t="shared" si="4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28">
        <v>0</v>
      </c>
      <c r="J44" s="28">
        <v>0</v>
      </c>
      <c r="K44" s="28">
        <v>0</v>
      </c>
      <c r="L44" s="28">
        <v>0</v>
      </c>
      <c r="M44" s="34">
        <v>0</v>
      </c>
      <c r="N44" s="34"/>
      <c r="P44" s="41">
        <f t="shared" si="4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28">
        <v>0</v>
      </c>
      <c r="J45" s="28">
        <v>0</v>
      </c>
      <c r="K45" s="28">
        <v>0</v>
      </c>
      <c r="L45" s="28">
        <v>0</v>
      </c>
      <c r="M45" s="34">
        <v>0</v>
      </c>
      <c r="N45" s="34"/>
      <c r="P45" s="41">
        <f t="shared" si="4"/>
        <v>0</v>
      </c>
    </row>
    <row r="46" spans="1:16" x14ac:dyDescent="0.25">
      <c r="A46" s="5" t="s">
        <v>35</v>
      </c>
      <c r="B46" s="30">
        <f>+B47+B48+B49+B50+B51+B52+B53</f>
        <v>0</v>
      </c>
      <c r="C46" s="30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28">
        <v>0</v>
      </c>
      <c r="J46" s="28">
        <v>0</v>
      </c>
      <c r="K46" s="28">
        <v>0</v>
      </c>
      <c r="L46" s="28">
        <v>0</v>
      </c>
      <c r="M46" s="34">
        <v>0</v>
      </c>
      <c r="N46" s="34"/>
      <c r="P46" s="41">
        <f t="shared" si="4"/>
        <v>0</v>
      </c>
    </row>
    <row r="47" spans="1:16" x14ac:dyDescent="0.25">
      <c r="A47" s="3" t="s">
        <v>36</v>
      </c>
      <c r="B47" s="28">
        <v>0</v>
      </c>
      <c r="C47" s="28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28">
        <v>0</v>
      </c>
      <c r="J47" s="28">
        <v>0</v>
      </c>
      <c r="K47" s="28">
        <v>0</v>
      </c>
      <c r="L47" s="28">
        <v>0</v>
      </c>
      <c r="N47" s="34"/>
      <c r="P47" s="41">
        <f t="shared" si="4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28">
        <v>0</v>
      </c>
      <c r="J48" s="28">
        <v>0</v>
      </c>
      <c r="K48" s="28">
        <v>0</v>
      </c>
      <c r="L48" s="28">
        <v>0</v>
      </c>
      <c r="M48" s="34">
        <v>0</v>
      </c>
      <c r="N48" s="34"/>
      <c r="P48" s="41">
        <f t="shared" si="4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34"/>
      <c r="E49" s="34"/>
      <c r="F49" s="34"/>
      <c r="G49" s="34"/>
      <c r="H49" s="34"/>
      <c r="I49" s="28">
        <v>0</v>
      </c>
      <c r="J49" s="28">
        <v>0</v>
      </c>
      <c r="K49" s="28">
        <v>0</v>
      </c>
      <c r="L49" s="28">
        <v>0</v>
      </c>
      <c r="M49" s="34">
        <v>0</v>
      </c>
      <c r="N49" s="34"/>
      <c r="P49" s="41">
        <f t="shared" si="4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28">
        <v>0</v>
      </c>
      <c r="J50" s="28">
        <v>0</v>
      </c>
      <c r="K50" s="28">
        <v>0</v>
      </c>
      <c r="L50" s="28">
        <v>0</v>
      </c>
      <c r="M50" s="34">
        <v>0</v>
      </c>
      <c r="N50" s="34"/>
      <c r="P50" s="41">
        <f t="shared" si="4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28">
        <v>0</v>
      </c>
      <c r="J51" s="28">
        <v>0</v>
      </c>
      <c r="K51" s="28">
        <v>0</v>
      </c>
      <c r="L51" s="28">
        <v>0</v>
      </c>
      <c r="M51" s="34">
        <v>0</v>
      </c>
      <c r="N51" s="34"/>
      <c r="P51" s="41">
        <f t="shared" si="4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28">
        <v>0</v>
      </c>
      <c r="J52" s="28">
        <v>0</v>
      </c>
      <c r="K52" s="28">
        <v>0</v>
      </c>
      <c r="L52" s="28">
        <v>0</v>
      </c>
      <c r="M52" s="34">
        <v>0</v>
      </c>
      <c r="N52" s="34"/>
      <c r="P52" s="41">
        <f t="shared" si="4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28">
        <v>0</v>
      </c>
      <c r="J53" s="28">
        <v>0</v>
      </c>
      <c r="K53" s="28">
        <v>0</v>
      </c>
      <c r="L53" s="28">
        <v>0</v>
      </c>
      <c r="M53" s="34">
        <v>0</v>
      </c>
      <c r="N53" s="34"/>
      <c r="P53" s="41">
        <f t="shared" si="4"/>
        <v>0</v>
      </c>
    </row>
    <row r="54" spans="1:16" x14ac:dyDescent="0.25">
      <c r="A54" s="3" t="s">
        <v>43</v>
      </c>
      <c r="B54" s="27">
        <f>+B55+B56+B57+B58+B59+B60+B61+B62+B63</f>
        <v>11651563</v>
      </c>
      <c r="C54" s="27">
        <f>+C55+C56+C57+C58+C59+C60+C61+C62+C63</f>
        <v>16651563</v>
      </c>
      <c r="D54" s="27">
        <f t="shared" ref="D54:O54" si="10">+D55+D56+D57+D58+D59+D60+D61+D62+D63</f>
        <v>273005.77999999997</v>
      </c>
      <c r="E54" s="27">
        <f t="shared" si="10"/>
        <v>173764</v>
      </c>
      <c r="F54" s="27">
        <f t="shared" si="10"/>
        <v>1702091.86</v>
      </c>
      <c r="G54" s="27">
        <f t="shared" si="10"/>
        <v>4127243.28</v>
      </c>
      <c r="H54" s="27">
        <f t="shared" si="10"/>
        <v>0</v>
      </c>
      <c r="I54" s="27">
        <f t="shared" si="10"/>
        <v>0</v>
      </c>
      <c r="J54" s="27">
        <f t="shared" si="10"/>
        <v>0</v>
      </c>
      <c r="K54" s="27">
        <f t="shared" si="10"/>
        <v>0</v>
      </c>
      <c r="L54" s="27">
        <f t="shared" si="10"/>
        <v>0</v>
      </c>
      <c r="M54" s="27">
        <f t="shared" si="10"/>
        <v>0</v>
      </c>
      <c r="N54" s="27">
        <f t="shared" si="10"/>
        <v>0</v>
      </c>
      <c r="O54" s="27">
        <f t="shared" si="10"/>
        <v>0</v>
      </c>
      <c r="P54" s="46">
        <f t="shared" si="4"/>
        <v>6276104.9199999999</v>
      </c>
    </row>
    <row r="55" spans="1:16" x14ac:dyDescent="0.25">
      <c r="A55" s="5" t="s">
        <v>44</v>
      </c>
      <c r="B55" s="26">
        <v>1780580</v>
      </c>
      <c r="C55" s="26">
        <v>2905580</v>
      </c>
      <c r="D55" s="34">
        <v>219703.02</v>
      </c>
      <c r="E55" s="34">
        <v>0</v>
      </c>
      <c r="F55" s="34">
        <v>1562941.86</v>
      </c>
      <c r="G55" s="42">
        <v>169684</v>
      </c>
      <c r="H55" s="34"/>
      <c r="I55" s="34"/>
      <c r="J55" s="34"/>
      <c r="K55" s="26"/>
      <c r="L55" s="34"/>
      <c r="M55" s="34"/>
      <c r="N55" s="34"/>
      <c r="O55" s="34"/>
      <c r="P55" s="41">
        <f t="shared" si="4"/>
        <v>1952328.8800000001</v>
      </c>
    </row>
    <row r="56" spans="1:16" x14ac:dyDescent="0.25">
      <c r="A56" s="5" t="s">
        <v>45</v>
      </c>
      <c r="B56" s="26">
        <v>364650</v>
      </c>
      <c r="C56" s="26">
        <v>499650</v>
      </c>
      <c r="D56" s="34">
        <v>0</v>
      </c>
      <c r="E56" s="34"/>
      <c r="F56" s="34">
        <v>0</v>
      </c>
      <c r="G56" s="34"/>
      <c r="H56" s="34"/>
      <c r="I56" s="34"/>
      <c r="J56" s="34"/>
      <c r="K56" s="34"/>
      <c r="L56" s="34"/>
      <c r="M56" s="34"/>
      <c r="N56" s="34"/>
      <c r="O56" s="34"/>
      <c r="P56" s="41">
        <f t="shared" si="4"/>
        <v>0</v>
      </c>
    </row>
    <row r="57" spans="1:16" x14ac:dyDescent="0.25">
      <c r="A57" s="5" t="s">
        <v>46</v>
      </c>
      <c r="B57" s="26">
        <v>7227547</v>
      </c>
      <c r="C57" s="26">
        <v>3967547</v>
      </c>
      <c r="D57" s="34">
        <v>0</v>
      </c>
      <c r="E57" s="34"/>
      <c r="F57" s="34">
        <v>0</v>
      </c>
      <c r="G57" s="42">
        <v>14750</v>
      </c>
      <c r="H57" s="34"/>
      <c r="I57" s="34"/>
      <c r="J57" s="34"/>
      <c r="K57" s="34"/>
      <c r="L57" s="34"/>
      <c r="M57" s="34"/>
      <c r="N57" s="34"/>
      <c r="O57" s="34"/>
      <c r="P57" s="41">
        <f t="shared" si="4"/>
        <v>14750</v>
      </c>
    </row>
    <row r="58" spans="1:16" x14ac:dyDescent="0.25">
      <c r="A58" s="5" t="s">
        <v>47</v>
      </c>
      <c r="B58" s="26">
        <v>0</v>
      </c>
      <c r="C58" s="26">
        <v>0</v>
      </c>
      <c r="D58" s="34">
        <v>0</v>
      </c>
      <c r="E58" s="34">
        <v>115000</v>
      </c>
      <c r="F58" s="34">
        <v>139150</v>
      </c>
      <c r="G58" s="34"/>
      <c r="H58" s="34"/>
      <c r="I58" s="34"/>
      <c r="J58" s="34"/>
      <c r="K58" s="34"/>
      <c r="L58" s="34"/>
      <c r="M58" s="34"/>
      <c r="N58" s="34"/>
      <c r="O58" s="34"/>
      <c r="P58" s="41">
        <f t="shared" si="4"/>
        <v>254150</v>
      </c>
    </row>
    <row r="59" spans="1:16" x14ac:dyDescent="0.25">
      <c r="A59" s="5" t="s">
        <v>48</v>
      </c>
      <c r="B59" s="26">
        <v>290786</v>
      </c>
      <c r="C59" s="26">
        <v>7490786</v>
      </c>
      <c r="D59" s="34">
        <v>53302.76</v>
      </c>
      <c r="E59" s="34">
        <v>58764</v>
      </c>
      <c r="F59" s="34">
        <v>0</v>
      </c>
      <c r="G59" s="42">
        <v>3942809.28</v>
      </c>
      <c r="H59" s="34"/>
      <c r="I59" s="34"/>
      <c r="J59" s="34"/>
      <c r="K59" s="34"/>
      <c r="L59" s="34"/>
      <c r="M59" s="34"/>
      <c r="N59" s="34"/>
      <c r="O59" s="34"/>
      <c r="P59" s="41">
        <f t="shared" si="4"/>
        <v>4054876.04</v>
      </c>
    </row>
    <row r="60" spans="1:16" x14ac:dyDescent="0.25">
      <c r="A60" s="5" t="s">
        <v>49</v>
      </c>
      <c r="B60" s="42">
        <v>1988000</v>
      </c>
      <c r="C60" s="26">
        <v>1788000</v>
      </c>
      <c r="D60" s="34">
        <v>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41">
        <f t="shared" si="4"/>
        <v>0</v>
      </c>
    </row>
    <row r="61" spans="1:16" x14ac:dyDescent="0.25">
      <c r="A61" s="5" t="s">
        <v>50</v>
      </c>
      <c r="B61" s="26"/>
      <c r="C61" s="26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/>
      <c r="P61" s="41">
        <f t="shared" si="4"/>
        <v>0</v>
      </c>
    </row>
    <row r="62" spans="1:16" x14ac:dyDescent="0.25">
      <c r="A62" s="5" t="s">
        <v>51</v>
      </c>
      <c r="B62" s="26"/>
      <c r="C62" s="26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/>
      <c r="P62" s="41">
        <f t="shared" si="4"/>
        <v>0</v>
      </c>
    </row>
    <row r="63" spans="1:16" x14ac:dyDescent="0.25">
      <c r="A63" s="5" t="s">
        <v>52</v>
      </c>
      <c r="B63" s="26"/>
      <c r="C63" s="26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/>
      <c r="P63" s="41">
        <f t="shared" si="4"/>
        <v>0</v>
      </c>
    </row>
    <row r="64" spans="1:16" x14ac:dyDescent="0.25">
      <c r="A64" s="3" t="s">
        <v>53</v>
      </c>
      <c r="B64" s="27"/>
      <c r="C64" s="27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/>
      <c r="P64" s="41">
        <f t="shared" si="4"/>
        <v>0</v>
      </c>
    </row>
    <row r="65" spans="1:16" x14ac:dyDescent="0.25">
      <c r="A65" s="5" t="s">
        <v>54</v>
      </c>
      <c r="B65" s="25">
        <v>0</v>
      </c>
      <c r="C65" s="25"/>
      <c r="D65" s="34">
        <v>0</v>
      </c>
      <c r="E65" s="34">
        <v>0</v>
      </c>
      <c r="F65" s="34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34"/>
      <c r="P65" s="41">
        <f t="shared" si="4"/>
        <v>0</v>
      </c>
    </row>
    <row r="66" spans="1:16" x14ac:dyDescent="0.25">
      <c r="A66" s="5" t="s">
        <v>55</v>
      </c>
      <c r="B66" s="6">
        <v>0</v>
      </c>
      <c r="C66" s="27">
        <v>0</v>
      </c>
      <c r="D66" s="34">
        <v>0</v>
      </c>
      <c r="E66" s="34">
        <v>0</v>
      </c>
      <c r="F66" s="34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34"/>
      <c r="P66" s="41">
        <f t="shared" si="4"/>
        <v>0</v>
      </c>
    </row>
    <row r="67" spans="1:16" x14ac:dyDescent="0.25">
      <c r="A67" s="5" t="s">
        <v>56</v>
      </c>
      <c r="B67" s="6">
        <v>0</v>
      </c>
      <c r="C67" s="27">
        <v>0</v>
      </c>
      <c r="D67" s="34">
        <v>0</v>
      </c>
      <c r="E67" s="34">
        <v>0</v>
      </c>
      <c r="F67" s="34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34"/>
      <c r="P67" s="41">
        <f t="shared" si="4"/>
        <v>0</v>
      </c>
    </row>
    <row r="68" spans="1:16" x14ac:dyDescent="0.25">
      <c r="A68" s="5" t="s">
        <v>57</v>
      </c>
      <c r="B68" s="6">
        <v>0</v>
      </c>
      <c r="C68" s="27">
        <v>0</v>
      </c>
      <c r="D68" s="34">
        <v>0</v>
      </c>
      <c r="E68" s="34">
        <v>0</v>
      </c>
      <c r="F68" s="34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34"/>
      <c r="P68" s="41">
        <f t="shared" si="4"/>
        <v>0</v>
      </c>
    </row>
    <row r="69" spans="1:16" x14ac:dyDescent="0.25">
      <c r="A69" s="3" t="s">
        <v>58</v>
      </c>
      <c r="B69" s="4">
        <v>0</v>
      </c>
      <c r="C69" s="30">
        <v>0</v>
      </c>
      <c r="D69" s="34">
        <v>0</v>
      </c>
      <c r="E69" s="34">
        <v>0</v>
      </c>
      <c r="F69" s="34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34"/>
      <c r="P69" s="41">
        <f t="shared" si="4"/>
        <v>0</v>
      </c>
    </row>
    <row r="70" spans="1:16" x14ac:dyDescent="0.25">
      <c r="A70" s="5" t="s">
        <v>59</v>
      </c>
      <c r="B70" s="6">
        <v>0</v>
      </c>
      <c r="C70" s="27">
        <v>0</v>
      </c>
      <c r="D70" s="34">
        <v>0</v>
      </c>
      <c r="E70" s="34">
        <v>0</v>
      </c>
      <c r="F70" s="34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34"/>
      <c r="P70" s="41">
        <f t="shared" si="4"/>
        <v>0</v>
      </c>
    </row>
    <row r="71" spans="1:16" x14ac:dyDescent="0.25">
      <c r="A71" s="5" t="s">
        <v>60</v>
      </c>
      <c r="B71" s="6">
        <v>0</v>
      </c>
      <c r="C71" s="27">
        <v>0</v>
      </c>
      <c r="D71" s="34">
        <v>0</v>
      </c>
      <c r="E71" s="34">
        <v>0</v>
      </c>
      <c r="F71" s="34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34"/>
      <c r="P71" s="41">
        <f t="shared" si="4"/>
        <v>0</v>
      </c>
    </row>
    <row r="72" spans="1:16" x14ac:dyDescent="0.25">
      <c r="A72" s="3" t="s">
        <v>61</v>
      </c>
      <c r="B72" s="4">
        <v>0</v>
      </c>
      <c r="C72" s="30">
        <v>0</v>
      </c>
      <c r="D72" s="34">
        <v>0</v>
      </c>
      <c r="E72" s="34">
        <v>0</v>
      </c>
      <c r="F72" s="34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34"/>
      <c r="P72" s="41">
        <f t="shared" si="4"/>
        <v>0</v>
      </c>
    </row>
    <row r="73" spans="1:16" x14ac:dyDescent="0.25">
      <c r="A73" s="5" t="s">
        <v>62</v>
      </c>
      <c r="B73" s="6">
        <v>0</v>
      </c>
      <c r="C73" s="28">
        <v>0</v>
      </c>
      <c r="D73" s="34">
        <v>0</v>
      </c>
      <c r="E73" s="34">
        <v>0</v>
      </c>
      <c r="F73" s="34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34"/>
      <c r="P73" s="41">
        <f t="shared" si="4"/>
        <v>0</v>
      </c>
    </row>
    <row r="74" spans="1:16" x14ac:dyDescent="0.25">
      <c r="A74" s="5" t="s">
        <v>63</v>
      </c>
      <c r="B74" s="6">
        <v>0</v>
      </c>
      <c r="C74" s="28">
        <v>0</v>
      </c>
      <c r="D74" s="34">
        <v>0</v>
      </c>
      <c r="E74" s="34">
        <v>0</v>
      </c>
      <c r="F74" s="34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34"/>
      <c r="P74" s="41">
        <f t="shared" si="4"/>
        <v>0</v>
      </c>
    </row>
    <row r="75" spans="1:16" x14ac:dyDescent="0.25">
      <c r="A75" s="5" t="s">
        <v>64</v>
      </c>
      <c r="B75" s="6">
        <v>0</v>
      </c>
      <c r="C75" s="28">
        <v>0</v>
      </c>
      <c r="D75" s="34">
        <v>0</v>
      </c>
      <c r="E75" s="34">
        <v>0</v>
      </c>
      <c r="F75" s="34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34"/>
      <c r="P75" s="41">
        <f t="shared" si="4"/>
        <v>0</v>
      </c>
    </row>
    <row r="76" spans="1:16" x14ac:dyDescent="0.25">
      <c r="A76" s="1" t="s">
        <v>67</v>
      </c>
      <c r="B76" s="2">
        <f>B77+B78+B79+B80+B81+B82+B84</f>
        <v>0</v>
      </c>
      <c r="C76" s="2">
        <v>0</v>
      </c>
      <c r="D76" s="2">
        <v>0</v>
      </c>
      <c r="E76" s="2">
        <v>0</v>
      </c>
      <c r="F76" s="2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33"/>
      <c r="O76" s="2"/>
      <c r="P76" s="41">
        <f t="shared" si="4"/>
        <v>0</v>
      </c>
    </row>
    <row r="77" spans="1:16" x14ac:dyDescent="0.25">
      <c r="A77" s="3" t="s">
        <v>68</v>
      </c>
      <c r="B77" s="4">
        <v>0</v>
      </c>
      <c r="C77" s="4">
        <v>0</v>
      </c>
      <c r="D77" s="34">
        <v>0</v>
      </c>
      <c r="E77" s="34">
        <v>0</v>
      </c>
      <c r="F77" s="34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34"/>
      <c r="P77" s="41">
        <f t="shared" ref="P77:P84" si="11">SUM(D77:O77)</f>
        <v>0</v>
      </c>
    </row>
    <row r="78" spans="1:16" x14ac:dyDescent="0.25">
      <c r="A78" s="5" t="s">
        <v>69</v>
      </c>
      <c r="B78" s="6">
        <v>0</v>
      </c>
      <c r="C78" s="6">
        <v>0</v>
      </c>
      <c r="D78" s="34">
        <v>0</v>
      </c>
      <c r="E78" s="34">
        <v>0</v>
      </c>
      <c r="F78" s="34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41">
        <f t="shared" si="11"/>
        <v>0</v>
      </c>
    </row>
    <row r="79" spans="1:16" x14ac:dyDescent="0.25">
      <c r="A79" s="5" t="s">
        <v>70</v>
      </c>
      <c r="B79" s="6">
        <v>0</v>
      </c>
      <c r="C79" s="6">
        <v>0</v>
      </c>
      <c r="D79" s="34">
        <v>0</v>
      </c>
      <c r="E79" s="34">
        <v>0</v>
      </c>
      <c r="F79" s="34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41">
        <f t="shared" si="11"/>
        <v>0</v>
      </c>
    </row>
    <row r="80" spans="1:16" x14ac:dyDescent="0.25">
      <c r="A80" s="3" t="s">
        <v>71</v>
      </c>
      <c r="B80" s="4">
        <v>0</v>
      </c>
      <c r="C80" s="4">
        <v>0</v>
      </c>
      <c r="D80" s="34">
        <v>0</v>
      </c>
      <c r="E80" s="34">
        <v>0</v>
      </c>
      <c r="F80" s="34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41">
        <f t="shared" si="11"/>
        <v>0</v>
      </c>
    </row>
    <row r="81" spans="1:16" x14ac:dyDescent="0.25">
      <c r="A81" s="5" t="s">
        <v>72</v>
      </c>
      <c r="B81" s="6">
        <v>0</v>
      </c>
      <c r="C81" s="6">
        <v>0</v>
      </c>
      <c r="D81" s="34">
        <v>0</v>
      </c>
      <c r="E81" s="34">
        <v>0</v>
      </c>
      <c r="F81" s="34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41">
        <f t="shared" si="11"/>
        <v>0</v>
      </c>
    </row>
    <row r="82" spans="1:16" x14ac:dyDescent="0.25">
      <c r="A82" s="5" t="s">
        <v>73</v>
      </c>
      <c r="B82" s="6">
        <v>0</v>
      </c>
      <c r="C82" s="6">
        <v>0</v>
      </c>
      <c r="D82" s="34">
        <v>0</v>
      </c>
      <c r="E82" s="34">
        <v>0</v>
      </c>
      <c r="F82" s="34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41">
        <f t="shared" si="11"/>
        <v>0</v>
      </c>
    </row>
    <row r="83" spans="1:16" x14ac:dyDescent="0.25">
      <c r="A83" s="3" t="s">
        <v>74</v>
      </c>
      <c r="B83" s="4">
        <v>0</v>
      </c>
      <c r="C83" s="4">
        <v>0</v>
      </c>
      <c r="D83" s="34">
        <v>0</v>
      </c>
      <c r="E83" s="34">
        <v>0</v>
      </c>
      <c r="F83" s="34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41">
        <f t="shared" si="11"/>
        <v>0</v>
      </c>
    </row>
    <row r="84" spans="1:16" x14ac:dyDescent="0.25">
      <c r="A84" s="5" t="s">
        <v>75</v>
      </c>
      <c r="B84" s="6">
        <v>0</v>
      </c>
      <c r="C84" s="6">
        <v>0</v>
      </c>
      <c r="D84" s="34">
        <v>0</v>
      </c>
      <c r="E84" s="34">
        <v>0</v>
      </c>
      <c r="F84" s="34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41">
        <f t="shared" si="11"/>
        <v>0</v>
      </c>
    </row>
    <row r="85" spans="1:16" x14ac:dyDescent="0.25">
      <c r="A85" s="9" t="s">
        <v>65</v>
      </c>
      <c r="B85" s="38">
        <f>B64+B54+B28+B18+B12</f>
        <v>1134638626</v>
      </c>
      <c r="C85" s="38">
        <f>C64+C54+C28+C18+C12</f>
        <v>1181423828.8199999</v>
      </c>
      <c r="D85" s="38">
        <f t="shared" ref="D85:O85" si="12">D64+D54+D28+D18+D12</f>
        <v>63787405.629999995</v>
      </c>
      <c r="E85" s="38">
        <f>E64+E54+E28+E18+E12</f>
        <v>67135038.579999998</v>
      </c>
      <c r="F85" s="38">
        <f t="shared" si="12"/>
        <v>73599309.180000007</v>
      </c>
      <c r="G85" s="38">
        <f>G64+G54+G28+G18+G12</f>
        <v>112404693.61999999</v>
      </c>
      <c r="H85" s="38">
        <f t="shared" si="12"/>
        <v>0</v>
      </c>
      <c r="I85" s="38">
        <f t="shared" si="12"/>
        <v>0</v>
      </c>
      <c r="J85" s="38">
        <f t="shared" si="12"/>
        <v>0</v>
      </c>
      <c r="K85" s="38">
        <f t="shared" si="12"/>
        <v>0</v>
      </c>
      <c r="L85" s="38">
        <f t="shared" si="12"/>
        <v>0</v>
      </c>
      <c r="M85" s="38">
        <f t="shared" si="12"/>
        <v>0</v>
      </c>
      <c r="N85" s="38">
        <f t="shared" si="12"/>
        <v>0</v>
      </c>
      <c r="O85" s="38">
        <f t="shared" si="12"/>
        <v>0</v>
      </c>
      <c r="P85" s="38">
        <f>P64+P54+P28+P18+P12</f>
        <v>316926447.00999993</v>
      </c>
    </row>
    <row r="86" spans="1:16" ht="6" customHeight="1" x14ac:dyDescent="0.25"/>
    <row r="87" spans="1:16" ht="15.75" thickBot="1" x14ac:dyDescent="0.3">
      <c r="A87" s="36" t="s">
        <v>96</v>
      </c>
    </row>
    <row r="88" spans="1:16" ht="30.75" thickBot="1" x14ac:dyDescent="0.3">
      <c r="A88" s="47" t="s">
        <v>103</v>
      </c>
    </row>
    <row r="89" spans="1:16" ht="30.75" thickBot="1" x14ac:dyDescent="0.3">
      <c r="A89" s="48" t="s">
        <v>104</v>
      </c>
    </row>
    <row r="90" spans="1:16" ht="60.75" thickBot="1" x14ac:dyDescent="0.3">
      <c r="A90" s="49" t="s">
        <v>105</v>
      </c>
    </row>
    <row r="91" spans="1:16" x14ac:dyDescent="0.25">
      <c r="A91" t="s">
        <v>101</v>
      </c>
    </row>
    <row r="93" spans="1:16" x14ac:dyDescent="0.25">
      <c r="A93" t="s">
        <v>97</v>
      </c>
    </row>
    <row r="94" spans="1:16" x14ac:dyDescent="0.25">
      <c r="A94" s="61" t="s">
        <v>98</v>
      </c>
    </row>
  </sheetData>
  <mergeCells count="10">
    <mergeCell ref="D9:P9"/>
    <mergeCell ref="A9:A10"/>
    <mergeCell ref="B9:B10"/>
    <mergeCell ref="C9:C10"/>
    <mergeCell ref="A1:C1"/>
    <mergeCell ref="A2:C2"/>
    <mergeCell ref="A3:C3"/>
    <mergeCell ref="A4:C4"/>
    <mergeCell ref="A5:C5"/>
    <mergeCell ref="A7:C7"/>
  </mergeCells>
  <pageMargins left="0.62992125984251968" right="0.23622047244094491" top="0.74803149606299213" bottom="0.74803149606299213" header="0.31496062992125984" footer="0.31496062992125984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90"/>
  <sheetViews>
    <sheetView showGridLines="0" topLeftCell="C1" zoomScale="98" zoomScaleNormal="98" workbookViewId="0">
      <selection activeCell="F69" sqref="F69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20.28515625" customWidth="1"/>
    <col min="6" max="6" width="20.5703125" customWidth="1"/>
    <col min="7" max="7" width="19.28515625" customWidth="1"/>
    <col min="8" max="9" width="20.28515625" customWidth="1"/>
    <col min="10" max="10" width="19.7109375" customWidth="1"/>
    <col min="11" max="11" width="21.42578125" customWidth="1"/>
    <col min="12" max="12" width="19" style="34" customWidth="1"/>
    <col min="13" max="13" width="15.140625" bestFit="1" customWidth="1"/>
    <col min="14" max="14" width="15.140625" style="34" bestFit="1" customWidth="1"/>
    <col min="15" max="15" width="15.140625" bestFit="1" customWidth="1"/>
    <col min="16" max="16" width="18.28515625" customWidth="1"/>
  </cols>
  <sheetData>
    <row r="1" spans="3:17" ht="18.75" x14ac:dyDescent="0.25">
      <c r="C1" s="54" t="s">
        <v>99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3:17" ht="18.75" x14ac:dyDescent="0.25"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3:17" ht="28.5" customHeight="1" x14ac:dyDescent="0.25">
      <c r="C3" s="54" t="s">
        <v>102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39"/>
    </row>
    <row r="4" spans="3:17" ht="21" customHeight="1" x14ac:dyDescent="0.25">
      <c r="C4" s="55" t="s">
        <v>95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22"/>
    </row>
    <row r="5" spans="3:17" ht="15.75" x14ac:dyDescent="0.25">
      <c r="C5" s="53"/>
      <c r="D5" s="53"/>
      <c r="E5" s="53"/>
      <c r="F5" s="21"/>
      <c r="G5" s="21"/>
      <c r="H5" s="21"/>
      <c r="I5" s="21"/>
      <c r="J5" s="21"/>
      <c r="K5" s="21"/>
      <c r="L5" s="21"/>
      <c r="M5" s="21"/>
      <c r="N5" s="44"/>
      <c r="O5" s="21"/>
      <c r="P5" s="21"/>
    </row>
    <row r="6" spans="3:17" ht="15.75" customHeight="1" x14ac:dyDescent="0.25">
      <c r="F6" s="20"/>
      <c r="G6" s="20"/>
      <c r="H6" s="20"/>
      <c r="I6" s="20"/>
      <c r="J6" s="20"/>
      <c r="K6" s="20"/>
      <c r="L6" s="20"/>
      <c r="M6" s="20"/>
      <c r="N6" s="45"/>
      <c r="O6" s="20"/>
      <c r="P6" s="20"/>
    </row>
    <row r="7" spans="3:17" ht="15.75" customHeight="1" x14ac:dyDescent="0.25">
      <c r="C7" s="56" t="s">
        <v>76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9" spans="3:17" ht="23.25" customHeight="1" x14ac:dyDescent="0.25">
      <c r="C9" s="7" t="s">
        <v>66</v>
      </c>
      <c r="D9" s="18" t="s">
        <v>78</v>
      </c>
      <c r="E9" s="18" t="s">
        <v>79</v>
      </c>
      <c r="F9" s="18" t="s">
        <v>80</v>
      </c>
      <c r="G9" s="18" t="s">
        <v>81</v>
      </c>
      <c r="H9" s="19" t="s">
        <v>82</v>
      </c>
      <c r="I9" s="18" t="s">
        <v>83</v>
      </c>
      <c r="J9" s="19" t="s">
        <v>84</v>
      </c>
      <c r="K9" s="18" t="s">
        <v>85</v>
      </c>
      <c r="L9" s="32" t="s">
        <v>86</v>
      </c>
      <c r="M9" s="18" t="s">
        <v>87</v>
      </c>
      <c r="N9" s="32" t="s">
        <v>88</v>
      </c>
      <c r="O9" s="19" t="s">
        <v>89</v>
      </c>
      <c r="P9" s="18" t="s">
        <v>77</v>
      </c>
    </row>
    <row r="10" spans="3:17" x14ac:dyDescent="0.25">
      <c r="C10" s="1" t="s">
        <v>0</v>
      </c>
      <c r="D10" s="24">
        <f t="shared" ref="D10:G10" si="0">+D11+D17+D27+D37+D45+D53+D63+D68+D71</f>
        <v>63787405.629999995</v>
      </c>
      <c r="E10" s="24">
        <f>+E11+E17+E27+E37+E45+E53+E63+E68+E71</f>
        <v>67135038.579999998</v>
      </c>
      <c r="F10" s="24">
        <f t="shared" si="0"/>
        <v>73599309.179999992</v>
      </c>
      <c r="G10" s="24">
        <f t="shared" si="0"/>
        <v>112404693.62</v>
      </c>
      <c r="H10" s="24">
        <f t="shared" ref="H10:J10" si="1">+H11+H17+H27+H37+H45+H53+H63+H68+H71</f>
        <v>0</v>
      </c>
      <c r="I10" s="24">
        <f t="shared" si="1"/>
        <v>0</v>
      </c>
      <c r="J10" s="24">
        <f t="shared" si="1"/>
        <v>0</v>
      </c>
      <c r="K10" s="24">
        <f>+K11+K17+K27+K37+K45+K53+K63+K68+K71</f>
        <v>0</v>
      </c>
      <c r="L10" s="24">
        <f>+L11+L17+L27+L37+L45+L53+L63+L68+L71</f>
        <v>0</v>
      </c>
      <c r="M10" s="24">
        <f>+M11+M17+M27+M37+M45+M53+M63+M68+M71</f>
        <v>0</v>
      </c>
      <c r="N10" s="24">
        <f>+N11+N17+N27+N37+N45+N53+N63+N68+N71</f>
        <v>0</v>
      </c>
      <c r="O10" s="24">
        <f t="shared" ref="O10" si="2">+O11+O17+O27+O37+O45+O53+O63+O68+O71</f>
        <v>0</v>
      </c>
      <c r="P10" s="24">
        <f>+P11+P17+P27+P37+P45+P53+P63+P68+P71</f>
        <v>316926447.00999993</v>
      </c>
    </row>
    <row r="11" spans="3:17" x14ac:dyDescent="0.25">
      <c r="C11" s="3" t="s">
        <v>1</v>
      </c>
      <c r="D11" s="40">
        <f>+D12+D13+D14+D15+D16</f>
        <v>50203358.319999993</v>
      </c>
      <c r="E11" s="40">
        <f t="shared" ref="E11:G11" si="3">+E12+E13+E14+E15+E16</f>
        <v>50069056.939999998</v>
      </c>
      <c r="F11" s="40">
        <f t="shared" si="3"/>
        <v>51244506.259999998</v>
      </c>
      <c r="G11" s="40">
        <f t="shared" si="3"/>
        <v>71425503.399999991</v>
      </c>
      <c r="H11" s="40">
        <f t="shared" ref="H11:O11" si="4">+H12+H13+H14+H15+H16</f>
        <v>0</v>
      </c>
      <c r="I11" s="40">
        <f t="shared" si="4"/>
        <v>0</v>
      </c>
      <c r="J11" s="40">
        <f t="shared" si="4"/>
        <v>0</v>
      </c>
      <c r="K11" s="40">
        <f t="shared" si="4"/>
        <v>0</v>
      </c>
      <c r="L11" s="40">
        <f t="shared" si="4"/>
        <v>0</v>
      </c>
      <c r="M11" s="40">
        <f>+M12+M13+M14+M15+M16</f>
        <v>0</v>
      </c>
      <c r="N11" s="40">
        <f t="shared" si="4"/>
        <v>0</v>
      </c>
      <c r="O11" s="40">
        <f t="shared" si="4"/>
        <v>0</v>
      </c>
      <c r="P11" s="40">
        <f t="shared" ref="P11:P42" si="5">SUM(D11:O11)</f>
        <v>222942424.91999996</v>
      </c>
    </row>
    <row r="12" spans="3:17" x14ac:dyDescent="0.25">
      <c r="C12" s="5" t="s">
        <v>2</v>
      </c>
      <c r="D12" s="34">
        <v>43173265.119999997</v>
      </c>
      <c r="E12" s="34">
        <v>43056857.240000002</v>
      </c>
      <c r="F12" s="34">
        <v>44213394.780000001</v>
      </c>
      <c r="G12" s="34">
        <v>43314779.649999999</v>
      </c>
      <c r="H12" s="34"/>
      <c r="I12" s="34"/>
      <c r="J12" s="34"/>
      <c r="K12" s="26"/>
      <c r="M12" s="34"/>
      <c r="O12" s="34"/>
      <c r="P12" s="40">
        <f t="shared" si="5"/>
        <v>173758296.78999999</v>
      </c>
    </row>
    <row r="13" spans="3:17" x14ac:dyDescent="0.25">
      <c r="C13" s="5" t="s">
        <v>3</v>
      </c>
      <c r="D13" s="34">
        <v>391364.19</v>
      </c>
      <c r="E13" s="34">
        <v>391364.19</v>
      </c>
      <c r="F13" s="34">
        <v>391364.19</v>
      </c>
      <c r="G13" s="34">
        <v>21468878.760000002</v>
      </c>
      <c r="H13" s="43"/>
      <c r="I13" s="34"/>
      <c r="J13" s="43"/>
      <c r="K13" s="26"/>
      <c r="M13" s="34"/>
      <c r="O13" s="34"/>
      <c r="P13" s="40">
        <f t="shared" si="5"/>
        <v>22642971.330000002</v>
      </c>
    </row>
    <row r="14" spans="3:17" x14ac:dyDescent="0.25">
      <c r="C14" s="5" t="s">
        <v>4</v>
      </c>
      <c r="D14" s="34">
        <v>0</v>
      </c>
      <c r="E14" s="34">
        <v>0</v>
      </c>
      <c r="F14" s="34">
        <v>0</v>
      </c>
      <c r="G14" s="34"/>
      <c r="H14" s="34"/>
      <c r="I14" s="34"/>
      <c r="J14" s="34"/>
      <c r="K14" s="26"/>
      <c r="M14" s="34"/>
      <c r="O14" s="34"/>
      <c r="P14" s="40">
        <f t="shared" si="5"/>
        <v>0</v>
      </c>
      <c r="Q14" s="17"/>
    </row>
    <row r="15" spans="3:17" x14ac:dyDescent="0.25">
      <c r="C15" s="5" t="s">
        <v>5</v>
      </c>
      <c r="D15" s="34">
        <v>0</v>
      </c>
      <c r="E15" s="34">
        <v>0</v>
      </c>
      <c r="F15" s="34">
        <v>0</v>
      </c>
      <c r="G15" s="34"/>
      <c r="H15" s="34"/>
      <c r="I15" s="34"/>
      <c r="J15" s="34"/>
      <c r="K15" s="26"/>
      <c r="M15" s="34"/>
      <c r="O15" s="34"/>
      <c r="P15" s="40">
        <f t="shared" si="5"/>
        <v>0</v>
      </c>
    </row>
    <row r="16" spans="3:17" x14ac:dyDescent="0.25">
      <c r="C16" s="5" t="s">
        <v>6</v>
      </c>
      <c r="D16" s="34">
        <v>6638729.0099999998</v>
      </c>
      <c r="E16" s="34">
        <v>6620835.5099999998</v>
      </c>
      <c r="F16" s="34">
        <v>6639747.29</v>
      </c>
      <c r="G16" s="42">
        <v>6641844.9900000002</v>
      </c>
      <c r="H16" s="34"/>
      <c r="I16" s="34"/>
      <c r="J16" s="34"/>
      <c r="K16" s="26"/>
      <c r="M16" s="34"/>
      <c r="O16" s="34"/>
      <c r="P16" s="40">
        <f t="shared" si="5"/>
        <v>26541156.799999997</v>
      </c>
    </row>
    <row r="17" spans="3:16" x14ac:dyDescent="0.25">
      <c r="C17" s="3" t="s">
        <v>7</v>
      </c>
      <c r="D17" s="27">
        <f>+D18+D19+D20+D21+D22+D23+D24+D25+D26</f>
        <v>1988932.81</v>
      </c>
      <c r="E17" s="27">
        <f t="shared" ref="E17:F17" si="6">+E18+E19+E20+E21+E22+E23+E24+E25+E26</f>
        <v>1118895.1400000001</v>
      </c>
      <c r="F17" s="27">
        <f t="shared" si="6"/>
        <v>4314111.67</v>
      </c>
      <c r="G17" s="27">
        <f>+G18+G19+G20+G21+G22+G24+G25+G26</f>
        <v>11417312.32</v>
      </c>
      <c r="H17" s="27">
        <f t="shared" ref="H17" si="7">+H18+H19+H20+H21+H22+H23+H24+H25+H26</f>
        <v>0</v>
      </c>
      <c r="I17" s="27">
        <f>+I18+I19+I20+I21+I22+I23+I24+I25+I26</f>
        <v>0</v>
      </c>
      <c r="J17" s="27">
        <f>+J18+J19+J20+J21+J22+J23+J24+J25+J26</f>
        <v>0</v>
      </c>
      <c r="K17" s="27">
        <f t="shared" ref="K17:N17" si="8">K26+K25+K24+K23+K22+K21+K20+K19+K18</f>
        <v>0</v>
      </c>
      <c r="L17" s="27">
        <f>L26+L25+L24+L23+L22+L21+L20+L19+L18</f>
        <v>0</v>
      </c>
      <c r="M17" s="27">
        <f t="shared" si="8"/>
        <v>0</v>
      </c>
      <c r="N17" s="27">
        <f t="shared" si="8"/>
        <v>0</v>
      </c>
      <c r="O17" s="27">
        <f t="shared" ref="O17" si="9">O26+O25+O24+O23+O22+O21+O20+O19+O18</f>
        <v>0</v>
      </c>
      <c r="P17" s="40">
        <f t="shared" si="5"/>
        <v>18839251.940000001</v>
      </c>
    </row>
    <row r="18" spans="3:16" x14ac:dyDescent="0.25">
      <c r="C18" s="5" t="s">
        <v>8</v>
      </c>
      <c r="D18" s="34">
        <v>1004414.97</v>
      </c>
      <c r="E18" s="34">
        <v>123126.41</v>
      </c>
      <c r="F18" s="34">
        <v>1055543.08</v>
      </c>
      <c r="G18" s="42">
        <v>315269.11</v>
      </c>
      <c r="H18" s="42"/>
      <c r="I18" s="34"/>
      <c r="J18" s="34"/>
      <c r="K18" s="26"/>
      <c r="M18" s="34"/>
      <c r="O18" s="34"/>
      <c r="P18" s="40">
        <f t="shared" si="5"/>
        <v>2498353.5699999998</v>
      </c>
    </row>
    <row r="19" spans="3:16" x14ac:dyDescent="0.25">
      <c r="C19" s="5" t="s">
        <v>9</v>
      </c>
      <c r="D19" s="34">
        <v>0</v>
      </c>
      <c r="E19" s="34">
        <v>0</v>
      </c>
      <c r="F19" s="34">
        <v>0</v>
      </c>
      <c r="G19" s="34"/>
      <c r="H19" s="34"/>
      <c r="I19" s="34"/>
      <c r="J19" s="34"/>
      <c r="K19" s="26"/>
      <c r="M19" s="34"/>
      <c r="O19" s="34"/>
      <c r="P19" s="40">
        <f t="shared" si="5"/>
        <v>0</v>
      </c>
    </row>
    <row r="20" spans="3:16" x14ac:dyDescent="0.25">
      <c r="C20" s="5" t="s">
        <v>10</v>
      </c>
      <c r="D20" s="34">
        <v>0</v>
      </c>
      <c r="E20" s="34">
        <v>0</v>
      </c>
      <c r="F20" s="34">
        <v>0</v>
      </c>
      <c r="G20" s="34"/>
      <c r="I20" s="34"/>
      <c r="J20" s="34"/>
      <c r="K20" s="26"/>
      <c r="M20" s="34"/>
      <c r="O20" s="34"/>
      <c r="P20" s="40">
        <f t="shared" si="5"/>
        <v>0</v>
      </c>
    </row>
    <row r="21" spans="3:16" x14ac:dyDescent="0.25">
      <c r="C21" s="5" t="s">
        <v>11</v>
      </c>
      <c r="D21" s="34">
        <v>0</v>
      </c>
      <c r="E21" s="34"/>
      <c r="F21" s="34">
        <v>1000</v>
      </c>
      <c r="G21" s="34"/>
      <c r="H21" s="34"/>
      <c r="I21" s="34"/>
      <c r="J21" s="34"/>
      <c r="K21" s="26"/>
      <c r="M21" s="34"/>
      <c r="O21" s="34"/>
      <c r="P21" s="40">
        <f t="shared" si="5"/>
        <v>1000</v>
      </c>
    </row>
    <row r="22" spans="3:16" x14ac:dyDescent="0.25">
      <c r="C22" s="5" t="s">
        <v>12</v>
      </c>
      <c r="D22" s="34">
        <v>149996</v>
      </c>
      <c r="E22" s="34">
        <v>250055.81</v>
      </c>
      <c r="F22" s="34">
        <v>213721.48</v>
      </c>
      <c r="G22" s="42">
        <v>1975993.72</v>
      </c>
      <c r="H22" s="34"/>
      <c r="I22" s="34"/>
      <c r="J22" s="34"/>
      <c r="K22" s="26"/>
      <c r="M22" s="34"/>
      <c r="O22" s="34"/>
      <c r="P22" s="40">
        <f t="shared" si="5"/>
        <v>2589767.0099999998</v>
      </c>
    </row>
    <row r="23" spans="3:16" x14ac:dyDescent="0.25">
      <c r="C23" s="5" t="s">
        <v>13</v>
      </c>
      <c r="D23" s="34">
        <v>0</v>
      </c>
      <c r="E23" s="34">
        <v>0</v>
      </c>
      <c r="F23" s="34">
        <v>202886.15</v>
      </c>
      <c r="H23" s="34"/>
      <c r="I23" s="34"/>
      <c r="J23" s="34"/>
      <c r="K23" s="26"/>
      <c r="M23" s="34"/>
      <c r="O23" s="34"/>
      <c r="P23" s="40">
        <f t="shared" si="5"/>
        <v>202886.15</v>
      </c>
    </row>
    <row r="24" spans="3:16" x14ac:dyDescent="0.25">
      <c r="C24" s="5" t="s">
        <v>14</v>
      </c>
      <c r="D24" s="34">
        <v>631381.84</v>
      </c>
      <c r="E24" s="34">
        <v>529892.92000000004</v>
      </c>
      <c r="F24" s="34">
        <v>2711890.96</v>
      </c>
      <c r="G24" s="34">
        <v>7120604.6900000004</v>
      </c>
      <c r="H24" s="34"/>
      <c r="I24" s="34"/>
      <c r="J24" s="34"/>
      <c r="K24" s="26"/>
      <c r="M24" s="34"/>
      <c r="O24" s="34"/>
      <c r="P24" s="40">
        <f t="shared" si="5"/>
        <v>10993770.41</v>
      </c>
    </row>
    <row r="25" spans="3:16" x14ac:dyDescent="0.25">
      <c r="C25" s="5" t="s">
        <v>15</v>
      </c>
      <c r="D25" s="34">
        <v>203140</v>
      </c>
      <c r="E25" s="34">
        <v>215820</v>
      </c>
      <c r="F25" s="34">
        <v>129070</v>
      </c>
      <c r="G25" s="34">
        <v>2005444.8</v>
      </c>
      <c r="H25" s="34"/>
      <c r="I25" s="34"/>
      <c r="J25" s="34"/>
      <c r="K25" s="26"/>
      <c r="M25" s="34"/>
      <c r="O25" s="34"/>
      <c r="P25" s="40">
        <f t="shared" si="5"/>
        <v>2553474.7999999998</v>
      </c>
    </row>
    <row r="26" spans="3:16" x14ac:dyDescent="0.25">
      <c r="C26" s="5" t="s">
        <v>16</v>
      </c>
      <c r="D26" s="34">
        <v>0</v>
      </c>
      <c r="E26" s="34">
        <v>0</v>
      </c>
      <c r="F26" s="34">
        <v>0</v>
      </c>
      <c r="G26" s="34"/>
      <c r="H26" s="34"/>
      <c r="I26" s="34"/>
      <c r="J26" s="34"/>
      <c r="K26" s="26"/>
      <c r="M26" s="34"/>
      <c r="O26" s="34"/>
      <c r="P26" s="40">
        <f t="shared" si="5"/>
        <v>0</v>
      </c>
    </row>
    <row r="27" spans="3:16" x14ac:dyDescent="0.25">
      <c r="C27" s="3" t="s">
        <v>17</v>
      </c>
      <c r="D27" s="27">
        <f t="shared" ref="D27:F27" si="10">+D28+D29+D30+D31+D32+D33+D34+D35+D36</f>
        <v>11322108.720000001</v>
      </c>
      <c r="E27" s="27">
        <f t="shared" si="10"/>
        <v>15773322.500000002</v>
      </c>
      <c r="F27" s="27">
        <f t="shared" si="10"/>
        <v>16338599.390000001</v>
      </c>
      <c r="G27" s="27">
        <f>+G28+G30+G31+G32+G33+G34+G36</f>
        <v>25434634.619999997</v>
      </c>
      <c r="H27" s="27">
        <f t="shared" ref="H27:O27" si="11">+H28+H29+H30+H31+H32+H33+H34+H35+H36</f>
        <v>0</v>
      </c>
      <c r="I27" s="27">
        <f t="shared" si="11"/>
        <v>0</v>
      </c>
      <c r="J27" s="27">
        <f t="shared" si="11"/>
        <v>0</v>
      </c>
      <c r="K27" s="27">
        <f t="shared" si="11"/>
        <v>0</v>
      </c>
      <c r="L27" s="27">
        <f>L28+L29+L30+L31+L32+L33+L34+L36+L35</f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40">
        <f t="shared" si="5"/>
        <v>68868665.229999989</v>
      </c>
    </row>
    <row r="28" spans="3:16" x14ac:dyDescent="0.25">
      <c r="C28" s="5" t="s">
        <v>18</v>
      </c>
      <c r="D28" s="34">
        <v>1825926.81</v>
      </c>
      <c r="E28" s="34">
        <v>1750521.01</v>
      </c>
      <c r="F28" s="34">
        <v>2405615.08</v>
      </c>
      <c r="G28" s="34">
        <v>2362520.5099999998</v>
      </c>
      <c r="H28" s="34"/>
      <c r="I28" s="34"/>
      <c r="J28" s="34"/>
      <c r="K28" s="26"/>
      <c r="M28" s="34"/>
      <c r="O28" s="34"/>
      <c r="P28" s="40">
        <f t="shared" si="5"/>
        <v>8344583.4100000001</v>
      </c>
    </row>
    <row r="29" spans="3:16" x14ac:dyDescent="0.25">
      <c r="C29" s="5" t="s">
        <v>19</v>
      </c>
      <c r="D29" s="34">
        <v>0</v>
      </c>
      <c r="E29" s="34">
        <v>0</v>
      </c>
      <c r="F29" s="34">
        <v>0</v>
      </c>
      <c r="H29" s="34"/>
      <c r="I29" s="34"/>
      <c r="J29" s="34"/>
      <c r="K29" s="26"/>
      <c r="M29" s="34"/>
      <c r="O29" s="34"/>
      <c r="P29" s="40">
        <f t="shared" si="5"/>
        <v>0</v>
      </c>
    </row>
    <row r="30" spans="3:16" x14ac:dyDescent="0.25">
      <c r="C30" s="5" t="s">
        <v>20</v>
      </c>
      <c r="D30" s="34">
        <v>44987.5</v>
      </c>
      <c r="E30" s="34">
        <v>825858.4</v>
      </c>
      <c r="F30" s="34">
        <v>831325.34</v>
      </c>
      <c r="G30" s="34">
        <v>622159.72</v>
      </c>
      <c r="H30" s="34"/>
      <c r="I30" s="34"/>
      <c r="J30" s="34"/>
      <c r="K30" s="26"/>
      <c r="M30" s="34"/>
      <c r="O30" s="34"/>
      <c r="P30" s="40">
        <f t="shared" si="5"/>
        <v>2324330.96</v>
      </c>
    </row>
    <row r="31" spans="3:16" x14ac:dyDescent="0.25">
      <c r="C31" s="5" t="s">
        <v>21</v>
      </c>
      <c r="D31" s="34">
        <v>2403540</v>
      </c>
      <c r="E31" s="34">
        <v>2537897</v>
      </c>
      <c r="F31" s="34">
        <v>3296098</v>
      </c>
      <c r="G31" s="34">
        <v>4272292.8099999996</v>
      </c>
      <c r="H31" s="34"/>
      <c r="I31" s="34"/>
      <c r="J31" s="34"/>
      <c r="K31" s="26"/>
      <c r="M31" s="34"/>
      <c r="O31" s="34"/>
      <c r="P31" s="40">
        <f t="shared" si="5"/>
        <v>12509827.809999999</v>
      </c>
    </row>
    <row r="32" spans="3:16" x14ac:dyDescent="0.25">
      <c r="C32" s="5" t="s">
        <v>22</v>
      </c>
      <c r="D32" s="34">
        <v>48675</v>
      </c>
      <c r="E32" s="34">
        <v>29205</v>
      </c>
      <c r="F32" s="34">
        <v>48351.68</v>
      </c>
      <c r="G32" s="34">
        <v>50043.8</v>
      </c>
      <c r="H32" s="34"/>
      <c r="I32" s="34"/>
      <c r="J32" s="34"/>
      <c r="K32" s="26"/>
      <c r="M32" s="34"/>
      <c r="O32" s="34"/>
      <c r="P32" s="40">
        <f t="shared" si="5"/>
        <v>176275.47999999998</v>
      </c>
    </row>
    <row r="33" spans="3:16" x14ac:dyDescent="0.25">
      <c r="C33" s="5" t="s">
        <v>23</v>
      </c>
      <c r="D33" s="34">
        <v>333828.33</v>
      </c>
      <c r="E33" s="34">
        <v>0</v>
      </c>
      <c r="F33" s="34">
        <v>268999.88</v>
      </c>
      <c r="G33" s="34">
        <v>111810.9</v>
      </c>
      <c r="H33" s="34"/>
      <c r="I33" s="34"/>
      <c r="J33" s="34"/>
      <c r="K33" s="26"/>
      <c r="M33" s="34"/>
      <c r="O33" s="34"/>
      <c r="P33" s="40">
        <f t="shared" si="5"/>
        <v>714639.11</v>
      </c>
    </row>
    <row r="34" spans="3:16" x14ac:dyDescent="0.25">
      <c r="C34" s="5" t="s">
        <v>24</v>
      </c>
      <c r="D34" s="34">
        <v>166948</v>
      </c>
      <c r="E34" s="34">
        <v>5794465.9400000004</v>
      </c>
      <c r="F34" s="34">
        <v>2299874.37</v>
      </c>
      <c r="G34" s="34">
        <v>6277479.71</v>
      </c>
      <c r="H34" s="34"/>
      <c r="I34" s="34"/>
      <c r="J34" s="34"/>
      <c r="K34" s="26"/>
      <c r="M34" s="34"/>
      <c r="O34" s="34"/>
      <c r="P34" s="40">
        <f t="shared" si="5"/>
        <v>14538768.02</v>
      </c>
    </row>
    <row r="35" spans="3:16" x14ac:dyDescent="0.25">
      <c r="C35" s="5" t="s">
        <v>25</v>
      </c>
      <c r="D35" s="34">
        <v>0</v>
      </c>
      <c r="E35" s="34">
        <v>0</v>
      </c>
      <c r="F35" s="34">
        <v>0</v>
      </c>
      <c r="H35" s="34"/>
      <c r="I35" s="34"/>
      <c r="J35" s="34"/>
      <c r="K35" s="26"/>
      <c r="M35" s="34"/>
      <c r="O35" s="34"/>
      <c r="P35" s="40">
        <f t="shared" si="5"/>
        <v>0</v>
      </c>
    </row>
    <row r="36" spans="3:16" x14ac:dyDescent="0.25">
      <c r="C36" s="5" t="s">
        <v>26</v>
      </c>
      <c r="D36" s="34">
        <v>6498203.0800000001</v>
      </c>
      <c r="E36" s="34">
        <v>4835375.1500000004</v>
      </c>
      <c r="F36" s="34">
        <v>7188335.04</v>
      </c>
      <c r="G36" s="34">
        <v>11738327.17</v>
      </c>
      <c r="H36" s="34"/>
      <c r="I36" s="34"/>
      <c r="J36" s="34"/>
      <c r="K36" s="29"/>
      <c r="M36" s="34"/>
      <c r="O36" s="34"/>
      <c r="P36" s="40">
        <f t="shared" si="5"/>
        <v>30260240.439999998</v>
      </c>
    </row>
    <row r="37" spans="3:16" hidden="1" x14ac:dyDescent="0.25">
      <c r="C37" s="3" t="s">
        <v>27</v>
      </c>
      <c r="D37" s="30">
        <f t="shared" ref="D37" si="12">+D38+D39+D40+D41+D42+D43+D44</f>
        <v>0</v>
      </c>
      <c r="E37" s="34">
        <v>0</v>
      </c>
      <c r="F37" s="34">
        <v>0</v>
      </c>
      <c r="G37" s="34">
        <v>0</v>
      </c>
      <c r="H37">
        <v>0</v>
      </c>
      <c r="I37" s="34">
        <v>0</v>
      </c>
      <c r="K37" s="30">
        <v>0</v>
      </c>
      <c r="L37" s="34">
        <v>0</v>
      </c>
      <c r="P37" s="40">
        <f t="shared" si="5"/>
        <v>0</v>
      </c>
    </row>
    <row r="38" spans="3:16" hidden="1" x14ac:dyDescent="0.25">
      <c r="C38" s="5" t="s">
        <v>28</v>
      </c>
      <c r="D38" s="34"/>
      <c r="E38" s="34"/>
      <c r="F38" s="34"/>
      <c r="G38" s="34"/>
      <c r="I38" s="34">
        <v>0</v>
      </c>
      <c r="K38" s="28">
        <v>0</v>
      </c>
      <c r="L38" s="34">
        <v>0</v>
      </c>
      <c r="M38" s="34">
        <v>0</v>
      </c>
      <c r="P38" s="40">
        <f t="shared" si="5"/>
        <v>0</v>
      </c>
    </row>
    <row r="39" spans="3:16" hidden="1" x14ac:dyDescent="0.25">
      <c r="C39" s="5" t="s">
        <v>29</v>
      </c>
      <c r="D39" s="34">
        <v>0</v>
      </c>
      <c r="E39" s="34">
        <v>0</v>
      </c>
      <c r="F39" s="34">
        <v>0</v>
      </c>
      <c r="G39" s="34">
        <v>0</v>
      </c>
      <c r="H39">
        <v>0</v>
      </c>
      <c r="I39" s="28">
        <v>0</v>
      </c>
      <c r="K39" s="28">
        <v>0</v>
      </c>
      <c r="L39" s="28">
        <v>0</v>
      </c>
      <c r="M39" s="34">
        <v>0</v>
      </c>
      <c r="P39" s="40">
        <f t="shared" si="5"/>
        <v>0</v>
      </c>
    </row>
    <row r="40" spans="3:16" hidden="1" x14ac:dyDescent="0.25">
      <c r="C40" s="5" t="s">
        <v>30</v>
      </c>
      <c r="D40" s="34">
        <v>0</v>
      </c>
      <c r="E40" s="34">
        <v>0</v>
      </c>
      <c r="F40" s="34">
        <v>0</v>
      </c>
      <c r="G40" s="34">
        <v>0</v>
      </c>
      <c r="H40">
        <v>0</v>
      </c>
      <c r="I40" s="28">
        <v>0</v>
      </c>
      <c r="K40" s="28">
        <v>0</v>
      </c>
      <c r="L40" s="28">
        <v>0</v>
      </c>
      <c r="M40" s="34">
        <v>0</v>
      </c>
      <c r="P40" s="40">
        <f t="shared" si="5"/>
        <v>0</v>
      </c>
    </row>
    <row r="41" spans="3:16" hidden="1" x14ac:dyDescent="0.25">
      <c r="C41" s="5" t="s">
        <v>31</v>
      </c>
      <c r="D41" s="34">
        <v>0</v>
      </c>
      <c r="E41" s="34">
        <v>0</v>
      </c>
      <c r="F41" s="34">
        <v>0</v>
      </c>
      <c r="G41" s="34">
        <v>0</v>
      </c>
      <c r="H41">
        <v>0</v>
      </c>
      <c r="I41" s="28">
        <v>0</v>
      </c>
      <c r="K41" s="28">
        <v>0</v>
      </c>
      <c r="L41" s="28">
        <v>0</v>
      </c>
      <c r="M41" s="34">
        <v>0</v>
      </c>
      <c r="P41" s="40">
        <f t="shared" si="5"/>
        <v>0</v>
      </c>
    </row>
    <row r="42" spans="3:16" hidden="1" x14ac:dyDescent="0.25">
      <c r="C42" s="5" t="s">
        <v>32</v>
      </c>
      <c r="D42" s="34">
        <v>0</v>
      </c>
      <c r="E42" s="34">
        <v>0</v>
      </c>
      <c r="F42" s="34">
        <v>0</v>
      </c>
      <c r="G42" s="34">
        <v>0</v>
      </c>
      <c r="H42">
        <v>0</v>
      </c>
      <c r="I42" s="28">
        <v>0</v>
      </c>
      <c r="K42" s="28">
        <v>0</v>
      </c>
      <c r="L42" s="28">
        <v>0</v>
      </c>
      <c r="M42" s="34">
        <v>0</v>
      </c>
      <c r="P42" s="40">
        <f t="shared" si="5"/>
        <v>0</v>
      </c>
    </row>
    <row r="43" spans="3:16" hidden="1" x14ac:dyDescent="0.25">
      <c r="C43" s="5" t="s">
        <v>33</v>
      </c>
      <c r="D43" s="34">
        <v>0</v>
      </c>
      <c r="E43" s="34">
        <v>0</v>
      </c>
      <c r="F43" s="34">
        <v>0</v>
      </c>
      <c r="G43" s="34">
        <v>0</v>
      </c>
      <c r="H43">
        <v>0</v>
      </c>
      <c r="I43" s="28">
        <v>0</v>
      </c>
      <c r="K43" s="28">
        <v>0</v>
      </c>
      <c r="L43" s="28">
        <v>0</v>
      </c>
      <c r="M43" s="34">
        <v>0</v>
      </c>
      <c r="P43" s="40">
        <f t="shared" ref="P43:P74" si="13">SUM(D43:O43)</f>
        <v>0</v>
      </c>
    </row>
    <row r="44" spans="3:16" hidden="1" x14ac:dyDescent="0.25">
      <c r="C44" s="5" t="s">
        <v>34</v>
      </c>
      <c r="D44" s="34">
        <v>0</v>
      </c>
      <c r="E44" s="34">
        <v>0</v>
      </c>
      <c r="F44" s="34">
        <v>0</v>
      </c>
      <c r="G44" s="34">
        <v>0</v>
      </c>
      <c r="H44">
        <v>0</v>
      </c>
      <c r="I44" s="28">
        <v>0</v>
      </c>
      <c r="K44" s="28">
        <v>0</v>
      </c>
      <c r="L44" s="28">
        <v>0</v>
      </c>
      <c r="M44" s="34">
        <v>0</v>
      </c>
      <c r="P44" s="40">
        <f t="shared" si="13"/>
        <v>0</v>
      </c>
    </row>
    <row r="45" spans="3:16" hidden="1" x14ac:dyDescent="0.25">
      <c r="C45" s="5" t="s">
        <v>35</v>
      </c>
      <c r="D45" s="34">
        <v>0</v>
      </c>
      <c r="E45" s="34">
        <v>0</v>
      </c>
      <c r="F45" s="34">
        <v>0</v>
      </c>
      <c r="G45" s="34">
        <v>0</v>
      </c>
      <c r="H45">
        <v>0</v>
      </c>
      <c r="I45" s="28">
        <v>0</v>
      </c>
      <c r="K45" s="30">
        <v>0</v>
      </c>
      <c r="L45" s="28">
        <v>0</v>
      </c>
      <c r="M45" s="34">
        <v>0</v>
      </c>
      <c r="P45" s="40">
        <f t="shared" si="13"/>
        <v>0</v>
      </c>
    </row>
    <row r="46" spans="3:16" hidden="1" x14ac:dyDescent="0.25">
      <c r="C46" s="3" t="s">
        <v>36</v>
      </c>
      <c r="D46" s="34">
        <v>0</v>
      </c>
      <c r="E46" s="34">
        <v>0</v>
      </c>
      <c r="F46" s="34">
        <v>0</v>
      </c>
      <c r="G46" s="34">
        <v>0</v>
      </c>
      <c r="H46">
        <v>0</v>
      </c>
      <c r="I46" s="28">
        <v>0</v>
      </c>
      <c r="K46" s="28">
        <v>0</v>
      </c>
      <c r="L46" s="28">
        <v>0</v>
      </c>
      <c r="P46" s="40">
        <f t="shared" si="13"/>
        <v>0</v>
      </c>
    </row>
    <row r="47" spans="3:16" hidden="1" x14ac:dyDescent="0.25">
      <c r="C47" s="5" t="s">
        <v>37</v>
      </c>
      <c r="D47" s="34">
        <v>0</v>
      </c>
      <c r="E47" s="34">
        <v>0</v>
      </c>
      <c r="F47" s="34">
        <v>0</v>
      </c>
      <c r="G47" s="34">
        <v>0</v>
      </c>
      <c r="H47">
        <v>0</v>
      </c>
      <c r="I47" s="28">
        <v>0</v>
      </c>
      <c r="K47" s="28">
        <v>0</v>
      </c>
      <c r="L47" s="28">
        <v>0</v>
      </c>
      <c r="M47" s="34">
        <v>0</v>
      </c>
      <c r="P47" s="40">
        <f t="shared" si="13"/>
        <v>0</v>
      </c>
    </row>
    <row r="48" spans="3:16" hidden="1" x14ac:dyDescent="0.25">
      <c r="C48" s="5" t="s">
        <v>38</v>
      </c>
      <c r="D48" s="34"/>
      <c r="E48" s="34"/>
      <c r="F48" s="34">
        <v>0</v>
      </c>
      <c r="G48" s="34"/>
      <c r="I48" s="28">
        <v>0</v>
      </c>
      <c r="K48" s="28">
        <v>0</v>
      </c>
      <c r="L48" s="28">
        <v>0</v>
      </c>
      <c r="M48" s="34">
        <v>0</v>
      </c>
      <c r="P48" s="40">
        <f t="shared" si="13"/>
        <v>0</v>
      </c>
    </row>
    <row r="49" spans="3:16" hidden="1" x14ac:dyDescent="0.25">
      <c r="C49" s="5" t="s">
        <v>39</v>
      </c>
      <c r="D49" s="34">
        <v>0</v>
      </c>
      <c r="E49" s="34">
        <v>0</v>
      </c>
      <c r="F49" s="34">
        <v>0</v>
      </c>
      <c r="G49" s="34">
        <v>0</v>
      </c>
      <c r="H49">
        <v>0</v>
      </c>
      <c r="I49" s="28">
        <v>0</v>
      </c>
      <c r="K49" s="28">
        <v>0</v>
      </c>
      <c r="L49" s="28">
        <v>0</v>
      </c>
      <c r="M49" s="34">
        <v>0</v>
      </c>
      <c r="P49" s="40">
        <f t="shared" si="13"/>
        <v>0</v>
      </c>
    </row>
    <row r="50" spans="3:16" hidden="1" x14ac:dyDescent="0.25">
      <c r="C50" s="5" t="s">
        <v>40</v>
      </c>
      <c r="D50" s="34">
        <v>0</v>
      </c>
      <c r="E50" s="34">
        <v>0</v>
      </c>
      <c r="F50" s="34">
        <v>0</v>
      </c>
      <c r="G50" s="34">
        <v>0</v>
      </c>
      <c r="H50">
        <v>0</v>
      </c>
      <c r="I50" s="28">
        <v>0</v>
      </c>
      <c r="K50" s="28">
        <v>0</v>
      </c>
      <c r="L50" s="28">
        <v>0</v>
      </c>
      <c r="M50" s="34">
        <v>0</v>
      </c>
      <c r="P50" s="40">
        <f t="shared" si="13"/>
        <v>0</v>
      </c>
    </row>
    <row r="51" spans="3:16" hidden="1" x14ac:dyDescent="0.25">
      <c r="C51" s="5" t="s">
        <v>41</v>
      </c>
      <c r="D51" s="34">
        <v>0</v>
      </c>
      <c r="E51" s="34">
        <v>0</v>
      </c>
      <c r="F51" s="34">
        <v>0</v>
      </c>
      <c r="G51" s="34">
        <v>0</v>
      </c>
      <c r="H51">
        <v>0</v>
      </c>
      <c r="I51" s="28">
        <v>0</v>
      </c>
      <c r="K51" s="28">
        <v>0</v>
      </c>
      <c r="L51" s="28">
        <v>0</v>
      </c>
      <c r="M51" s="34">
        <v>0</v>
      </c>
      <c r="P51" s="40">
        <f t="shared" si="13"/>
        <v>0</v>
      </c>
    </row>
    <row r="52" spans="3:16" hidden="1" x14ac:dyDescent="0.25">
      <c r="C52" s="5" t="s">
        <v>42</v>
      </c>
      <c r="D52" s="34">
        <v>0</v>
      </c>
      <c r="E52" s="34">
        <v>0</v>
      </c>
      <c r="F52" s="34">
        <v>0</v>
      </c>
      <c r="G52" s="34">
        <v>0</v>
      </c>
      <c r="H52">
        <v>0</v>
      </c>
      <c r="I52" s="28">
        <v>0</v>
      </c>
      <c r="K52" s="28">
        <v>0</v>
      </c>
      <c r="L52" s="28">
        <v>0</v>
      </c>
      <c r="M52" s="34">
        <v>0</v>
      </c>
      <c r="P52" s="40">
        <f t="shared" si="13"/>
        <v>0</v>
      </c>
    </row>
    <row r="53" spans="3:16" x14ac:dyDescent="0.25">
      <c r="C53" s="3" t="s">
        <v>43</v>
      </c>
      <c r="D53" s="27">
        <f t="shared" ref="D53:G53" si="14">+D54+D55+D56+D57+D58+D59+D60+D61+D62</f>
        <v>273005.77999999997</v>
      </c>
      <c r="E53" s="27">
        <f t="shared" si="14"/>
        <v>173764</v>
      </c>
      <c r="F53" s="27">
        <f t="shared" si="14"/>
        <v>1702091.86</v>
      </c>
      <c r="G53" s="27">
        <f t="shared" si="14"/>
        <v>4127243.28</v>
      </c>
      <c r="H53" s="27">
        <f>+H54+H55+H56+H57+H58+H59+H60+H61+H62</f>
        <v>0</v>
      </c>
      <c r="I53" s="27">
        <f>+I54+I55+I56+I57+I58+I59+I60+I61+I62</f>
        <v>0</v>
      </c>
      <c r="J53" s="27">
        <f>+J54+J55+J56+J57+J58+J59+J60+J61+J62</f>
        <v>0</v>
      </c>
      <c r="K53" s="27">
        <f t="shared" ref="K53:O53" si="15">+K54+K55+K56+K57+K58+K59+K60+K61+K62</f>
        <v>0</v>
      </c>
      <c r="L53" s="27">
        <f t="shared" si="15"/>
        <v>0</v>
      </c>
      <c r="M53" s="27">
        <f t="shared" si="15"/>
        <v>0</v>
      </c>
      <c r="N53" s="27">
        <f t="shared" si="15"/>
        <v>0</v>
      </c>
      <c r="O53" s="27">
        <f t="shared" si="15"/>
        <v>0</v>
      </c>
      <c r="P53" s="40">
        <f t="shared" si="13"/>
        <v>6276104.9199999999</v>
      </c>
    </row>
    <row r="54" spans="3:16" x14ac:dyDescent="0.25">
      <c r="C54" s="5" t="s">
        <v>44</v>
      </c>
      <c r="D54" s="34">
        <v>219703.02</v>
      </c>
      <c r="E54" s="34">
        <v>0</v>
      </c>
      <c r="F54" s="34">
        <v>1562941.86</v>
      </c>
      <c r="G54" s="42">
        <v>169684</v>
      </c>
      <c r="H54" s="34"/>
      <c r="I54" s="34"/>
      <c r="J54" s="34"/>
      <c r="K54" s="26"/>
      <c r="M54" s="34"/>
      <c r="O54" s="34"/>
      <c r="P54" s="40">
        <f t="shared" si="13"/>
        <v>1952328.8800000001</v>
      </c>
    </row>
    <row r="55" spans="3:16" x14ac:dyDescent="0.25">
      <c r="C55" s="5" t="s">
        <v>45</v>
      </c>
      <c r="D55" s="34">
        <v>0</v>
      </c>
      <c r="E55" s="34"/>
      <c r="F55" s="34">
        <v>0</v>
      </c>
      <c r="G55" s="34"/>
      <c r="H55" s="34"/>
      <c r="I55" s="34"/>
      <c r="J55" s="34"/>
      <c r="K55" s="26"/>
      <c r="M55" s="34"/>
      <c r="O55" s="34"/>
      <c r="P55" s="40">
        <f t="shared" si="13"/>
        <v>0</v>
      </c>
    </row>
    <row r="56" spans="3:16" x14ac:dyDescent="0.25">
      <c r="C56" s="5" t="s">
        <v>46</v>
      </c>
      <c r="D56" s="34">
        <v>0</v>
      </c>
      <c r="E56" s="34"/>
      <c r="F56" s="34">
        <v>0</v>
      </c>
      <c r="G56" s="42">
        <v>14750</v>
      </c>
      <c r="H56" s="34"/>
      <c r="I56" s="34"/>
      <c r="J56" s="34"/>
      <c r="K56" s="26"/>
      <c r="M56" s="34"/>
      <c r="O56" s="34"/>
      <c r="P56" s="40">
        <f t="shared" si="13"/>
        <v>14750</v>
      </c>
    </row>
    <row r="57" spans="3:16" x14ac:dyDescent="0.25">
      <c r="C57" s="5" t="s">
        <v>47</v>
      </c>
      <c r="D57" s="34">
        <v>0</v>
      </c>
      <c r="E57" s="34">
        <v>115000</v>
      </c>
      <c r="F57" s="34">
        <v>139150</v>
      </c>
      <c r="G57" s="34"/>
      <c r="H57" s="34"/>
      <c r="I57" s="34"/>
      <c r="J57" s="34"/>
      <c r="K57" s="26"/>
      <c r="M57" s="34"/>
      <c r="O57" s="34"/>
      <c r="P57" s="40">
        <f t="shared" si="13"/>
        <v>254150</v>
      </c>
    </row>
    <row r="58" spans="3:16" x14ac:dyDescent="0.25">
      <c r="C58" s="5" t="s">
        <v>48</v>
      </c>
      <c r="D58" s="34">
        <v>53302.76</v>
      </c>
      <c r="E58" s="34">
        <v>58764</v>
      </c>
      <c r="F58" s="34">
        <v>0</v>
      </c>
      <c r="G58" s="42">
        <v>3942809.28</v>
      </c>
      <c r="H58" s="34"/>
      <c r="I58" s="34"/>
      <c r="J58" s="34"/>
      <c r="K58" s="26"/>
      <c r="M58" s="34"/>
      <c r="O58" s="34"/>
      <c r="P58" s="40">
        <f t="shared" si="13"/>
        <v>4054876.04</v>
      </c>
    </row>
    <row r="59" spans="3:16" x14ac:dyDescent="0.25">
      <c r="C59" s="5" t="s">
        <v>49</v>
      </c>
      <c r="D59" s="34">
        <v>0</v>
      </c>
      <c r="E59" s="34"/>
      <c r="F59" s="34"/>
      <c r="G59" s="34"/>
      <c r="H59" s="34"/>
      <c r="I59" s="34"/>
      <c r="J59" s="34"/>
      <c r="K59" s="26"/>
      <c r="M59" s="34"/>
      <c r="O59" s="34"/>
      <c r="P59" s="40">
        <f t="shared" si="13"/>
        <v>0</v>
      </c>
    </row>
    <row r="60" spans="3:16" x14ac:dyDescent="0.25">
      <c r="C60" s="5" t="s">
        <v>50</v>
      </c>
      <c r="D60" s="34">
        <v>0</v>
      </c>
      <c r="E60" s="34">
        <v>0</v>
      </c>
      <c r="F60" s="34">
        <v>0</v>
      </c>
      <c r="G60" s="34">
        <v>0</v>
      </c>
      <c r="H60" s="34"/>
      <c r="I60" s="34">
        <v>0</v>
      </c>
      <c r="J60" s="34">
        <v>0</v>
      </c>
      <c r="K60" s="26"/>
      <c r="L60" s="34">
        <v>0</v>
      </c>
      <c r="P60" s="40">
        <f t="shared" si="13"/>
        <v>0</v>
      </c>
    </row>
    <row r="61" spans="3:16" x14ac:dyDescent="0.25">
      <c r="C61" s="5" t="s">
        <v>51</v>
      </c>
      <c r="D61" s="34">
        <v>0</v>
      </c>
      <c r="E61" s="34">
        <v>0</v>
      </c>
      <c r="F61" s="34">
        <v>0</v>
      </c>
      <c r="G61" s="34">
        <v>0</v>
      </c>
      <c r="H61" s="34"/>
      <c r="I61" s="34">
        <v>0</v>
      </c>
      <c r="J61" s="34">
        <v>0</v>
      </c>
      <c r="K61" s="26"/>
      <c r="L61" s="34">
        <v>0</v>
      </c>
      <c r="P61" s="40">
        <f t="shared" si="13"/>
        <v>0</v>
      </c>
    </row>
    <row r="62" spans="3:16" x14ac:dyDescent="0.25">
      <c r="C62" s="5" t="s">
        <v>52</v>
      </c>
      <c r="D62" s="34">
        <v>0</v>
      </c>
      <c r="E62" s="34">
        <v>0</v>
      </c>
      <c r="F62" s="34">
        <v>0</v>
      </c>
      <c r="G62" s="34">
        <v>0</v>
      </c>
      <c r="H62" s="34"/>
      <c r="I62" s="34">
        <v>0</v>
      </c>
      <c r="J62" s="34">
        <v>0</v>
      </c>
      <c r="K62" s="26"/>
      <c r="L62" s="34">
        <v>0</v>
      </c>
      <c r="P62" s="40">
        <f t="shared" si="13"/>
        <v>0</v>
      </c>
    </row>
    <row r="63" spans="3:16" x14ac:dyDescent="0.25">
      <c r="C63" s="3" t="s">
        <v>53</v>
      </c>
      <c r="D63" s="34">
        <v>0</v>
      </c>
      <c r="E63" s="34">
        <v>0</v>
      </c>
      <c r="F63" s="34">
        <v>0</v>
      </c>
      <c r="G63" s="34">
        <v>0</v>
      </c>
      <c r="H63" s="34"/>
      <c r="I63" s="34">
        <v>0</v>
      </c>
      <c r="J63" s="34">
        <v>0</v>
      </c>
      <c r="L63" s="34">
        <v>0</v>
      </c>
      <c r="P63" s="40">
        <f t="shared" si="13"/>
        <v>0</v>
      </c>
    </row>
    <row r="64" spans="3:16" x14ac:dyDescent="0.25">
      <c r="C64" s="5" t="s">
        <v>54</v>
      </c>
      <c r="D64" s="34">
        <v>0</v>
      </c>
      <c r="E64" s="34">
        <v>0</v>
      </c>
      <c r="F64" s="34">
        <v>0</v>
      </c>
      <c r="G64" s="28">
        <v>0</v>
      </c>
      <c r="H64" s="34"/>
      <c r="I64" s="34">
        <v>0</v>
      </c>
      <c r="J64" s="34">
        <v>0</v>
      </c>
      <c r="L64" s="28">
        <v>0</v>
      </c>
      <c r="P64" s="40">
        <f t="shared" si="13"/>
        <v>0</v>
      </c>
    </row>
    <row r="65" spans="3:16" x14ac:dyDescent="0.25">
      <c r="C65" s="5" t="s">
        <v>55</v>
      </c>
      <c r="D65" s="34">
        <v>0</v>
      </c>
      <c r="E65" s="34">
        <v>0</v>
      </c>
      <c r="F65" s="34">
        <v>0</v>
      </c>
      <c r="G65" s="28">
        <v>0</v>
      </c>
      <c r="H65" s="34"/>
      <c r="I65" s="34">
        <v>0</v>
      </c>
      <c r="J65" s="34">
        <v>0</v>
      </c>
      <c r="L65" s="28">
        <v>0</v>
      </c>
      <c r="P65" s="40">
        <f t="shared" si="13"/>
        <v>0</v>
      </c>
    </row>
    <row r="66" spans="3:16" x14ac:dyDescent="0.25">
      <c r="C66" s="5" t="s">
        <v>56</v>
      </c>
      <c r="D66" s="34">
        <v>0</v>
      </c>
      <c r="E66" s="34">
        <v>0</v>
      </c>
      <c r="F66" s="34">
        <v>0</v>
      </c>
      <c r="G66" s="28">
        <v>0</v>
      </c>
      <c r="H66" s="34"/>
      <c r="I66" s="34">
        <v>0</v>
      </c>
      <c r="J66" s="34">
        <v>0</v>
      </c>
      <c r="L66" s="28">
        <v>0</v>
      </c>
      <c r="P66" s="40">
        <f t="shared" si="13"/>
        <v>0</v>
      </c>
    </row>
    <row r="67" spans="3:16" x14ac:dyDescent="0.25">
      <c r="C67" s="5" t="s">
        <v>57</v>
      </c>
      <c r="D67" s="34">
        <v>0</v>
      </c>
      <c r="E67" s="34">
        <v>0</v>
      </c>
      <c r="F67" s="34">
        <v>0</v>
      </c>
      <c r="G67" s="28">
        <v>0</v>
      </c>
      <c r="H67" s="34"/>
      <c r="I67" s="34">
        <v>0</v>
      </c>
      <c r="J67" s="34">
        <v>0</v>
      </c>
      <c r="L67" s="28">
        <v>0</v>
      </c>
      <c r="P67" s="40">
        <f t="shared" si="13"/>
        <v>0</v>
      </c>
    </row>
    <row r="68" spans="3:16" x14ac:dyDescent="0.25">
      <c r="C68" s="3" t="s">
        <v>58</v>
      </c>
      <c r="D68" s="34">
        <v>0</v>
      </c>
      <c r="E68" s="34">
        <v>0</v>
      </c>
      <c r="F68" s="34">
        <v>0</v>
      </c>
      <c r="G68" s="28">
        <v>0</v>
      </c>
      <c r="H68" s="34"/>
      <c r="I68" s="34">
        <v>0</v>
      </c>
      <c r="J68" s="34">
        <v>0</v>
      </c>
      <c r="L68" s="28">
        <v>0</v>
      </c>
      <c r="P68" s="40">
        <f t="shared" si="13"/>
        <v>0</v>
      </c>
    </row>
    <row r="69" spans="3:16" x14ac:dyDescent="0.25">
      <c r="C69" s="5" t="s">
        <v>59</v>
      </c>
      <c r="D69" s="34">
        <v>0</v>
      </c>
      <c r="E69" s="34">
        <v>0</v>
      </c>
      <c r="F69" s="34">
        <v>0</v>
      </c>
      <c r="G69" s="28">
        <v>0</v>
      </c>
      <c r="H69" s="34"/>
      <c r="I69" s="34">
        <v>0</v>
      </c>
      <c r="J69" s="34">
        <v>0</v>
      </c>
      <c r="L69" s="28">
        <v>0</v>
      </c>
      <c r="P69" s="40">
        <f t="shared" si="13"/>
        <v>0</v>
      </c>
    </row>
    <row r="70" spans="3:16" x14ac:dyDescent="0.25">
      <c r="C70" s="5" t="s">
        <v>60</v>
      </c>
      <c r="D70" s="34">
        <v>0</v>
      </c>
      <c r="E70" s="34">
        <v>0</v>
      </c>
      <c r="F70" s="34">
        <v>0</v>
      </c>
      <c r="G70" s="28">
        <v>0</v>
      </c>
      <c r="H70" s="34"/>
      <c r="I70" s="34">
        <v>0</v>
      </c>
      <c r="J70" s="34">
        <v>0</v>
      </c>
      <c r="L70" s="28">
        <v>0</v>
      </c>
      <c r="P70" s="40">
        <f t="shared" si="13"/>
        <v>0</v>
      </c>
    </row>
    <row r="71" spans="3:16" x14ac:dyDescent="0.25">
      <c r="C71" s="3" t="s">
        <v>61</v>
      </c>
      <c r="D71" s="34">
        <v>0</v>
      </c>
      <c r="E71" s="34">
        <v>0</v>
      </c>
      <c r="F71" s="34">
        <v>0</v>
      </c>
      <c r="G71" s="28">
        <v>0</v>
      </c>
      <c r="H71" s="34"/>
      <c r="I71" s="34">
        <v>0</v>
      </c>
      <c r="J71" s="34">
        <v>0</v>
      </c>
      <c r="L71" s="28">
        <v>0</v>
      </c>
      <c r="P71" s="40">
        <f t="shared" si="13"/>
        <v>0</v>
      </c>
    </row>
    <row r="72" spans="3:16" x14ac:dyDescent="0.25">
      <c r="C72" s="5" t="s">
        <v>62</v>
      </c>
      <c r="D72" s="34">
        <v>0</v>
      </c>
      <c r="E72" s="34">
        <v>0</v>
      </c>
      <c r="F72" s="34">
        <v>0</v>
      </c>
      <c r="G72" s="28">
        <v>0</v>
      </c>
      <c r="H72" s="34"/>
      <c r="I72" s="34">
        <v>0</v>
      </c>
      <c r="J72" s="34">
        <v>0</v>
      </c>
      <c r="L72" s="28">
        <v>0</v>
      </c>
      <c r="P72" s="40">
        <f t="shared" si="13"/>
        <v>0</v>
      </c>
    </row>
    <row r="73" spans="3:16" x14ac:dyDescent="0.25">
      <c r="C73" s="5" t="s">
        <v>63</v>
      </c>
      <c r="D73" s="34">
        <v>0</v>
      </c>
      <c r="E73" s="34">
        <v>0</v>
      </c>
      <c r="F73" s="34">
        <v>0</v>
      </c>
      <c r="G73" s="28">
        <v>0</v>
      </c>
      <c r="H73" s="34"/>
      <c r="I73" s="34">
        <v>0</v>
      </c>
      <c r="J73" s="34">
        <v>0</v>
      </c>
      <c r="L73" s="28">
        <v>0</v>
      </c>
      <c r="P73" s="40">
        <f t="shared" si="13"/>
        <v>0</v>
      </c>
    </row>
    <row r="74" spans="3:16" x14ac:dyDescent="0.25">
      <c r="C74" s="5" t="s">
        <v>64</v>
      </c>
      <c r="D74" s="34">
        <v>0</v>
      </c>
      <c r="E74" s="34">
        <v>0</v>
      </c>
      <c r="F74" s="34">
        <v>0</v>
      </c>
      <c r="G74" s="28">
        <v>0</v>
      </c>
      <c r="H74" s="34"/>
      <c r="I74" s="34">
        <v>0</v>
      </c>
      <c r="J74" s="34">
        <v>0</v>
      </c>
      <c r="L74" s="28">
        <v>0</v>
      </c>
      <c r="P74" s="40">
        <f t="shared" si="13"/>
        <v>0</v>
      </c>
    </row>
    <row r="75" spans="3:16" x14ac:dyDescent="0.25">
      <c r="C75" s="1" t="s">
        <v>67</v>
      </c>
      <c r="D75" s="33">
        <v>0</v>
      </c>
      <c r="E75" s="33">
        <v>0</v>
      </c>
      <c r="F75" s="33">
        <f>+F76+F79+F82</f>
        <v>0</v>
      </c>
      <c r="G75" s="28">
        <v>0</v>
      </c>
      <c r="H75" s="33"/>
      <c r="I75" s="33">
        <v>0</v>
      </c>
      <c r="J75" s="33">
        <v>0</v>
      </c>
      <c r="K75" s="2"/>
      <c r="L75" s="28">
        <v>0</v>
      </c>
      <c r="M75" s="2"/>
      <c r="N75" s="33"/>
      <c r="O75" s="2"/>
      <c r="P75" s="40">
        <f t="shared" ref="P75:P86" si="16">SUM(D75:O75)</f>
        <v>0</v>
      </c>
    </row>
    <row r="76" spans="3:16" x14ac:dyDescent="0.25">
      <c r="C76" s="3" t="s">
        <v>68</v>
      </c>
      <c r="D76" s="34">
        <v>0</v>
      </c>
      <c r="E76" s="34">
        <v>0</v>
      </c>
      <c r="F76" s="34">
        <v>0</v>
      </c>
      <c r="G76" s="28">
        <v>0</v>
      </c>
      <c r="H76" s="34"/>
      <c r="I76" s="34">
        <v>0</v>
      </c>
      <c r="J76" s="34">
        <v>0</v>
      </c>
      <c r="L76" s="28">
        <v>0</v>
      </c>
      <c r="P76" s="40">
        <f t="shared" si="16"/>
        <v>0</v>
      </c>
    </row>
    <row r="77" spans="3:16" x14ac:dyDescent="0.25">
      <c r="C77" s="5" t="s">
        <v>69</v>
      </c>
      <c r="D77" s="34">
        <v>0</v>
      </c>
      <c r="E77" s="34">
        <v>0</v>
      </c>
      <c r="F77" s="34">
        <v>0</v>
      </c>
      <c r="G77" s="28">
        <v>0</v>
      </c>
      <c r="H77" s="34"/>
      <c r="I77" s="34">
        <v>0</v>
      </c>
      <c r="J77" s="34">
        <v>0</v>
      </c>
      <c r="L77" s="28">
        <v>0</v>
      </c>
      <c r="P77" s="40">
        <f t="shared" si="16"/>
        <v>0</v>
      </c>
    </row>
    <row r="78" spans="3:16" x14ac:dyDescent="0.25">
      <c r="C78" s="5" t="s">
        <v>70</v>
      </c>
      <c r="D78" s="34">
        <v>0</v>
      </c>
      <c r="E78" s="34">
        <v>0</v>
      </c>
      <c r="F78" s="34">
        <v>0</v>
      </c>
      <c r="G78" s="28">
        <v>0</v>
      </c>
      <c r="H78" s="34"/>
      <c r="I78" s="34">
        <v>0</v>
      </c>
      <c r="J78" s="34">
        <v>0</v>
      </c>
      <c r="L78" s="28">
        <v>0</v>
      </c>
      <c r="P78" s="40">
        <f t="shared" si="16"/>
        <v>0</v>
      </c>
    </row>
    <row r="79" spans="3:16" x14ac:dyDescent="0.25">
      <c r="C79" s="3" t="s">
        <v>71</v>
      </c>
      <c r="D79" s="34">
        <v>0</v>
      </c>
      <c r="E79" s="34">
        <v>0</v>
      </c>
      <c r="F79" s="34">
        <v>0</v>
      </c>
      <c r="G79" s="28">
        <v>0</v>
      </c>
      <c r="H79" s="34"/>
      <c r="I79" s="34">
        <v>0</v>
      </c>
      <c r="J79" s="34">
        <v>0</v>
      </c>
      <c r="L79" s="28">
        <v>0</v>
      </c>
      <c r="P79" s="40">
        <f t="shared" si="16"/>
        <v>0</v>
      </c>
    </row>
    <row r="80" spans="3:16" x14ac:dyDescent="0.25">
      <c r="C80" s="5" t="s">
        <v>72</v>
      </c>
      <c r="D80" s="34">
        <v>0</v>
      </c>
      <c r="E80" s="34">
        <v>0</v>
      </c>
      <c r="F80" s="34">
        <v>0</v>
      </c>
      <c r="G80" s="28">
        <v>0</v>
      </c>
      <c r="H80" s="34"/>
      <c r="I80" s="34">
        <v>0</v>
      </c>
      <c r="J80" s="34">
        <v>0</v>
      </c>
      <c r="L80" s="28">
        <v>0</v>
      </c>
      <c r="P80" s="40">
        <f t="shared" si="16"/>
        <v>0</v>
      </c>
    </row>
    <row r="81" spans="3:16" x14ac:dyDescent="0.25">
      <c r="C81" s="5" t="s">
        <v>73</v>
      </c>
      <c r="D81" s="34">
        <v>0</v>
      </c>
      <c r="E81" s="34">
        <v>0</v>
      </c>
      <c r="F81" s="34">
        <v>0</v>
      </c>
      <c r="G81" s="28">
        <v>0</v>
      </c>
      <c r="H81" s="34"/>
      <c r="I81" s="34">
        <v>0</v>
      </c>
      <c r="J81" s="34">
        <v>0</v>
      </c>
      <c r="L81" s="28">
        <v>0</v>
      </c>
      <c r="P81" s="40">
        <f t="shared" si="16"/>
        <v>0</v>
      </c>
    </row>
    <row r="82" spans="3:16" x14ac:dyDescent="0.25">
      <c r="C82" s="3" t="s">
        <v>74</v>
      </c>
      <c r="D82" s="34">
        <v>0</v>
      </c>
      <c r="E82" s="34">
        <v>0</v>
      </c>
      <c r="F82" s="34">
        <v>0</v>
      </c>
      <c r="G82" s="28">
        <v>0</v>
      </c>
      <c r="H82" s="34"/>
      <c r="I82" s="34">
        <v>0</v>
      </c>
      <c r="J82" s="34">
        <v>0</v>
      </c>
      <c r="L82" s="28">
        <v>0</v>
      </c>
      <c r="P82" s="40">
        <f t="shared" si="16"/>
        <v>0</v>
      </c>
    </row>
    <row r="83" spans="3:16" x14ac:dyDescent="0.25">
      <c r="C83" s="5" t="s">
        <v>75</v>
      </c>
      <c r="D83" s="34">
        <v>0</v>
      </c>
      <c r="E83" s="34">
        <v>0</v>
      </c>
      <c r="F83" s="34">
        <v>0</v>
      </c>
      <c r="G83" s="28">
        <v>0</v>
      </c>
      <c r="H83" s="34"/>
      <c r="I83" s="34">
        <v>0</v>
      </c>
      <c r="J83" s="34">
        <v>0</v>
      </c>
      <c r="L83" s="28">
        <v>0</v>
      </c>
      <c r="P83" s="40">
        <f t="shared" si="16"/>
        <v>0</v>
      </c>
    </row>
    <row r="84" spans="3:16" x14ac:dyDescent="0.25">
      <c r="C84" s="5" t="s">
        <v>48</v>
      </c>
      <c r="D84" s="34"/>
      <c r="E84" s="34">
        <v>0</v>
      </c>
      <c r="F84" s="34">
        <v>0</v>
      </c>
      <c r="G84" s="34">
        <v>0</v>
      </c>
      <c r="H84" s="34"/>
      <c r="I84" s="34">
        <v>0</v>
      </c>
      <c r="J84" s="34">
        <v>0</v>
      </c>
      <c r="K84" s="34"/>
      <c r="L84" s="38">
        <f t="shared" ref="L84" si="17">L63+L53+L27+L17+L11</f>
        <v>0</v>
      </c>
      <c r="P84" s="40">
        <f t="shared" si="16"/>
        <v>0</v>
      </c>
    </row>
    <row r="85" spans="3:16" x14ac:dyDescent="0.25">
      <c r="C85" s="3" t="s">
        <v>53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P85" s="40">
        <f t="shared" si="16"/>
        <v>0</v>
      </c>
    </row>
    <row r="86" spans="3:16" x14ac:dyDescent="0.25">
      <c r="C86" s="5" t="s">
        <v>54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P86" s="40">
        <f t="shared" si="16"/>
        <v>0</v>
      </c>
    </row>
    <row r="87" spans="3:16" x14ac:dyDescent="0.25">
      <c r="C87" s="9" t="s">
        <v>65</v>
      </c>
      <c r="D87" s="38">
        <f>+D53+D27+D17+D11</f>
        <v>63787405.629999995</v>
      </c>
      <c r="E87" s="38">
        <f>+E53+E27+E17+E11</f>
        <v>67135038.579999998</v>
      </c>
      <c r="F87" s="38">
        <f>+F53+F27+F17+F11</f>
        <v>73599309.180000007</v>
      </c>
      <c r="G87" s="38">
        <f t="shared" ref="G87:P87" si="18">+G53+G27+G17+G11</f>
        <v>112404693.61999999</v>
      </c>
      <c r="H87" s="38">
        <f t="shared" si="18"/>
        <v>0</v>
      </c>
      <c r="I87" s="38">
        <f t="shared" si="18"/>
        <v>0</v>
      </c>
      <c r="J87" s="38">
        <f t="shared" si="18"/>
        <v>0</v>
      </c>
      <c r="K87" s="38">
        <f t="shared" si="18"/>
        <v>0</v>
      </c>
      <c r="L87" s="38">
        <f t="shared" si="18"/>
        <v>0</v>
      </c>
      <c r="M87" s="38">
        <f t="shared" si="18"/>
        <v>0</v>
      </c>
      <c r="N87" s="38">
        <f t="shared" si="18"/>
        <v>0</v>
      </c>
      <c r="O87" s="38">
        <f t="shared" si="18"/>
        <v>0</v>
      </c>
      <c r="P87" s="38">
        <f t="shared" si="18"/>
        <v>316926447.00999993</v>
      </c>
    </row>
    <row r="90" spans="3:16" ht="21" x14ac:dyDescent="0.35">
      <c r="C90" s="35" t="s">
        <v>101</v>
      </c>
    </row>
  </sheetData>
  <mergeCells count="6">
    <mergeCell ref="C1:P1"/>
    <mergeCell ref="C2:P2"/>
    <mergeCell ref="C4:O4"/>
    <mergeCell ref="C7:P7"/>
    <mergeCell ref="C5:E5"/>
    <mergeCell ref="C3:O3"/>
  </mergeCells>
  <pageMargins left="0.25" right="0.25" top="0.75" bottom="0.75" header="0.3" footer="0.3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"/>
  <sheetViews>
    <sheetView topLeftCell="A34" workbookViewId="0">
      <selection activeCell="J14" sqref="J14"/>
    </sheetView>
  </sheetViews>
  <sheetFormatPr baseColWidth="10" defaultRowHeight="15" x14ac:dyDescent="0.25"/>
  <sheetData>
    <row r="14" spans="6:6" x14ac:dyDescent="0.25">
      <c r="F1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Paola Isabel. Sanchez Alvarez</cp:lastModifiedBy>
  <cp:lastPrinted>2026-01-08T18:46:33Z</cp:lastPrinted>
  <dcterms:created xsi:type="dcterms:W3CDTF">2021-07-29T18:58:50Z</dcterms:created>
  <dcterms:modified xsi:type="dcterms:W3CDTF">2026-05-20T19:44:58Z</dcterms:modified>
</cp:coreProperties>
</file>