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440" windowHeight="7755" activeTab="2"/>
  </bookViews>
  <sheets>
    <sheet name="Cuadro de presentacion POA CEA" sheetId="58" r:id="rId1"/>
    <sheet name="PPNE1" sheetId="2" r:id="rId2"/>
    <sheet name="PPNE2 Stadarizado" sheetId="57" r:id="rId3"/>
    <sheet name="PPNE2.1" sheetId="56" r:id="rId4"/>
    <sheet name="PPN3" sheetId="59" r:id="rId5"/>
    <sheet name="PPN4" sheetId="60" r:id="rId6"/>
    <sheet name="PPN5" sheetId="61" r:id="rId7"/>
    <sheet name="Insumos" sheetId="54" state="hidden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7" hidden="1">Insumos!$A$1:$E$517</definedName>
    <definedName name="_xlnm._FilterDatabase" localSheetId="2" hidden="1">'PPNE2 Stadarizado'!$F$9:$Q$79</definedName>
    <definedName name="CodigoActividad">[1]!Tabla2[Código]</definedName>
    <definedName name="Insumos" localSheetId="2">[2]Insumos!$A$540:$A$583</definedName>
    <definedName name="Insumos">Insumos!$A$540:$A$583</definedName>
    <definedName name="Ls_DepartamentosSRS">[1]Catalogo!$G$130:$G$142</definedName>
    <definedName name="Ls_LinesEstategica">[1]Obj!$B$6:$B$9</definedName>
    <definedName name="Ls_Medio_Verificacion">[1]Catalogo!$B$148:$B$167</definedName>
    <definedName name="ls_Regiones">[1]Catalogo!$B$10:$B$19</definedName>
    <definedName name="ls_TiposAcciones">[1]Catalogo!$G$11:$G$14</definedName>
    <definedName name="lsAcabadosTextiles">Insumos!$C$2:$C$3</definedName>
    <definedName name="lsAireAcondicionado">Insumos!$C$333:$C$334</definedName>
    <definedName name="lsAlimentosyBebidas">Insumos!$C$4:$C$23</definedName>
    <definedName name="lsArticulosdePlastico">Insumos!$C$24:$C$30</definedName>
    <definedName name="lsElectrodomesticos">Insumos!$C$31:$C$35</definedName>
    <definedName name="lsEquiposComputos">Insumos!$C$132:$C$136</definedName>
    <definedName name="lsEquiposMedicos">Insumos!$C$44:$C$131</definedName>
    <definedName name="lsEquiposSeguridad">Insumos!$C$137:$C$138</definedName>
    <definedName name="lsEquiposTransporte">Insumos!$C$518:$C$520</definedName>
    <definedName name="lsEventosGenerales">Insumos!$C$139:$C$141</definedName>
    <definedName name="lsFuentesFinanciamiento">[1]LSIns!$F$5:$F$8</definedName>
    <definedName name="lsGasoil">Insumos!$C$142:$C$149</definedName>
    <definedName name="lsHerramientasMenores">Insumos!$C$150:$C$179</definedName>
    <definedName name="lsImpresionyEncuadernacion">Insumos!$C$180</definedName>
    <definedName name="lsInsumos">[1]LSIns!$B$5:$B$45</definedName>
    <definedName name="lsInsumosEquipos">[1]LSIns!$F$16:$F$31</definedName>
    <definedName name="lsLlantasyNeumaticos">Insumos!$C$181:$C$188</definedName>
    <definedName name="lsMantenimiento">Insumos!$C$189:$C$202</definedName>
    <definedName name="lsMaterialesdeLimpieza">Insumos!$C$203:$C$217</definedName>
    <definedName name="lsMueblesdeAlojamiento">Insumos!$C$218:$C$219</definedName>
    <definedName name="lsMueblesdeOficina">Insumos!$C$220:$C$243</definedName>
    <definedName name="lsObrasMenoresEdificaciones">Insumos!$C$244</definedName>
    <definedName name="lsOtrosEquipos">Insumos!$C$245:$C$248</definedName>
    <definedName name="lsPeaje">Insumos!$C$249</definedName>
    <definedName name="lsPinturas">Insumos!$C$250:$C$251</definedName>
    <definedName name="lsProductosArtesGraficas">Insumos!$C$252:$C$253</definedName>
    <definedName name="lsProductosdeCemento">Insumos!$C$254</definedName>
    <definedName name="lsProductosdeLoza">Insumos!$C$255:$C$257</definedName>
    <definedName name="lsProductosdePapel">Insumos!$C$258:$C$282</definedName>
    <definedName name="lsProductosdeVidrio">Insumos!$C$283:$C$287</definedName>
    <definedName name="lsProductosElectricos">Insumos!$C$288:$C$309</definedName>
    <definedName name="lsProductosMedicinalesH">Insumos!$C$310:$C$328</definedName>
    <definedName name="lsProductosMetalicos">Insumos!$C$329</definedName>
    <definedName name="lsProductosQuimicos">Insumos!$C$330</definedName>
    <definedName name="lsPublicidadyPropaganda">Insumos!$C$331</definedName>
    <definedName name="lsServiciosTecnicosProfesionales">Insumos!$C$332</definedName>
    <definedName name="lsTelecomunicaciones">Insumos!$C$36:$C$43</definedName>
    <definedName name="LsTipoEESS">[1]Catalogo!$D$11:$D$16</definedName>
    <definedName name="lsTipoIntervencion">[1]Catalogo!$G$19:$G$24</definedName>
    <definedName name="lsUtilesdeCocina">Insumos!$C$335:$C$346</definedName>
    <definedName name="lsUtilesdeOficina">Insumos!$C$347:$C$475</definedName>
    <definedName name="lsUtilesMenoresMQ">Insumos!$C$476:$C$513</definedName>
    <definedName name="lsViaticosDP">Insumos!$C$514:$C$517</definedName>
    <definedName name="Periodo_POA">[1]Catalogo!$B$3:$B$6</definedName>
    <definedName name="Productos">[1]!Tabla3[Productos]</definedName>
    <definedName name="Provincias">[1]Prov!$F$2:$F$33</definedName>
  </definedNames>
  <calcPr calcId="152511"/>
</workbook>
</file>

<file path=xl/calcChain.xml><?xml version="1.0" encoding="utf-8"?>
<calcChain xmlns="http://schemas.openxmlformats.org/spreadsheetml/2006/main">
  <c r="R28" i="57" l="1"/>
  <c r="R65" i="57" l="1"/>
  <c r="R67" i="57"/>
  <c r="R69" i="57"/>
  <c r="R64" i="57"/>
  <c r="R66" i="57"/>
  <c r="R68" i="57"/>
  <c r="R61" i="57"/>
  <c r="J515" i="61" l="1"/>
  <c r="K515" i="61" s="1"/>
  <c r="K514" i="61" s="1"/>
  <c r="J514" i="61"/>
  <c r="I514" i="61"/>
  <c r="H514" i="61"/>
  <c r="G514" i="61"/>
  <c r="J513" i="61"/>
  <c r="I512" i="61"/>
  <c r="H512" i="61"/>
  <c r="G512" i="61"/>
  <c r="J510" i="61"/>
  <c r="I509" i="61"/>
  <c r="H509" i="61"/>
  <c r="G509" i="61"/>
  <c r="J508" i="61"/>
  <c r="I507" i="61"/>
  <c r="H507" i="61"/>
  <c r="G507" i="61"/>
  <c r="J506" i="61"/>
  <c r="K506" i="61" s="1"/>
  <c r="K505" i="61" s="1"/>
  <c r="J505" i="61"/>
  <c r="I505" i="61"/>
  <c r="H505" i="61"/>
  <c r="G505" i="61"/>
  <c r="J504" i="61"/>
  <c r="I503" i="61"/>
  <c r="H503" i="61"/>
  <c r="G503" i="61"/>
  <c r="J502" i="61"/>
  <c r="I501" i="61"/>
  <c r="H501" i="61"/>
  <c r="G501" i="61"/>
  <c r="K500" i="61"/>
  <c r="K499" i="61" s="1"/>
  <c r="J500" i="61"/>
  <c r="J499" i="61"/>
  <c r="I499" i="61"/>
  <c r="H499" i="61"/>
  <c r="G499" i="61"/>
  <c r="J497" i="61"/>
  <c r="K497" i="61" s="1"/>
  <c r="K496" i="61" s="1"/>
  <c r="J496" i="61"/>
  <c r="I496" i="61"/>
  <c r="H496" i="61"/>
  <c r="G496" i="61"/>
  <c r="K495" i="61"/>
  <c r="K494" i="61" s="1"/>
  <c r="J495" i="61"/>
  <c r="J494" i="61" s="1"/>
  <c r="I494" i="61"/>
  <c r="H494" i="61"/>
  <c r="G494" i="61"/>
  <c r="J493" i="61"/>
  <c r="I492" i="61"/>
  <c r="H492" i="61"/>
  <c r="G492" i="61"/>
  <c r="J491" i="61"/>
  <c r="I490" i="61"/>
  <c r="H490" i="61"/>
  <c r="G490" i="61"/>
  <c r="J489" i="61"/>
  <c r="I488" i="61"/>
  <c r="H488" i="61"/>
  <c r="G488" i="61"/>
  <c r="J485" i="61"/>
  <c r="K485" i="61" s="1"/>
  <c r="J483" i="61"/>
  <c r="K483" i="61" s="1"/>
  <c r="J481" i="61"/>
  <c r="K481" i="61" s="1"/>
  <c r="J478" i="61"/>
  <c r="I477" i="61"/>
  <c r="H477" i="61"/>
  <c r="G477" i="61"/>
  <c r="J476" i="61"/>
  <c r="K476" i="61" s="1"/>
  <c r="J475" i="61"/>
  <c r="K475" i="61" s="1"/>
  <c r="J474" i="61"/>
  <c r="K474" i="61" s="1"/>
  <c r="J473" i="61"/>
  <c r="I472" i="61"/>
  <c r="H472" i="61"/>
  <c r="G472" i="61"/>
  <c r="J471" i="61"/>
  <c r="I470" i="61"/>
  <c r="H470" i="61"/>
  <c r="G470" i="61"/>
  <c r="J469" i="61"/>
  <c r="I468" i="61"/>
  <c r="H468" i="61"/>
  <c r="G468" i="61"/>
  <c r="J467" i="61"/>
  <c r="I466" i="61"/>
  <c r="H466" i="61"/>
  <c r="G466" i="61"/>
  <c r="J465" i="61"/>
  <c r="K465" i="61" s="1"/>
  <c r="J464" i="61"/>
  <c r="K464" i="61" s="1"/>
  <c r="K463" i="61" s="1"/>
  <c r="J463" i="61"/>
  <c r="I463" i="61"/>
  <c r="H463" i="61"/>
  <c r="G463" i="61"/>
  <c r="K462" i="61"/>
  <c r="K461" i="61" s="1"/>
  <c r="J462" i="61"/>
  <c r="J461" i="61" s="1"/>
  <c r="I461" i="61"/>
  <c r="H461" i="61"/>
  <c r="G461" i="61"/>
  <c r="J459" i="61"/>
  <c r="I458" i="61"/>
  <c r="H458" i="61"/>
  <c r="G458" i="61"/>
  <c r="J457" i="61"/>
  <c r="K457" i="61" s="1"/>
  <c r="J454" i="61"/>
  <c r="K454" i="61" s="1"/>
  <c r="K453" i="61" s="1"/>
  <c r="J453" i="61"/>
  <c r="I453" i="61"/>
  <c r="H453" i="61"/>
  <c r="G453" i="61"/>
  <c r="J452" i="61"/>
  <c r="I451" i="61"/>
  <c r="H451" i="61"/>
  <c r="G451" i="61"/>
  <c r="J450" i="61"/>
  <c r="J449" i="61" s="1"/>
  <c r="I449" i="61"/>
  <c r="H449" i="61"/>
  <c r="G449" i="61"/>
  <c r="J448" i="61"/>
  <c r="I447" i="61"/>
  <c r="H447" i="61"/>
  <c r="G447" i="61"/>
  <c r="J446" i="61"/>
  <c r="I445" i="61"/>
  <c r="H445" i="61"/>
  <c r="G445" i="61"/>
  <c r="J444" i="61"/>
  <c r="I443" i="61"/>
  <c r="H443" i="61"/>
  <c r="G443" i="61"/>
  <c r="J442" i="61"/>
  <c r="J441" i="61" s="1"/>
  <c r="I441" i="61"/>
  <c r="H441" i="61"/>
  <c r="G441" i="61"/>
  <c r="J439" i="61"/>
  <c r="K439" i="61" s="1"/>
  <c r="K438" i="61" s="1"/>
  <c r="J438" i="61"/>
  <c r="I438" i="61"/>
  <c r="H438" i="61"/>
  <c r="G438" i="61"/>
  <c r="K437" i="61"/>
  <c r="K436" i="61" s="1"/>
  <c r="J437" i="61"/>
  <c r="J436" i="61" s="1"/>
  <c r="I436" i="61"/>
  <c r="H436" i="61"/>
  <c r="G436" i="61"/>
  <c r="J435" i="61"/>
  <c r="I434" i="61"/>
  <c r="H434" i="61"/>
  <c r="G434" i="61"/>
  <c r="J432" i="61"/>
  <c r="J431" i="61" s="1"/>
  <c r="I431" i="61"/>
  <c r="H431" i="61"/>
  <c r="G431" i="61"/>
  <c r="K430" i="61"/>
  <c r="K429" i="61" s="1"/>
  <c r="J430" i="61"/>
  <c r="J429" i="61"/>
  <c r="I429" i="61"/>
  <c r="H429" i="61"/>
  <c r="G429" i="61"/>
  <c r="J428" i="61"/>
  <c r="I427" i="61"/>
  <c r="H427" i="61"/>
  <c r="G427" i="61"/>
  <c r="J426" i="61"/>
  <c r="I425" i="61"/>
  <c r="H425" i="61"/>
  <c r="G425" i="61"/>
  <c r="J423" i="61"/>
  <c r="I422" i="61"/>
  <c r="H422" i="61"/>
  <c r="G422" i="61"/>
  <c r="J421" i="61"/>
  <c r="K421" i="61" s="1"/>
  <c r="K420" i="61" s="1"/>
  <c r="J420" i="61"/>
  <c r="I420" i="61"/>
  <c r="H420" i="61"/>
  <c r="G420" i="61"/>
  <c r="J419" i="61"/>
  <c r="K419" i="61" s="1"/>
  <c r="J417" i="61"/>
  <c r="K417" i="61" s="1"/>
  <c r="K416" i="61" s="1"/>
  <c r="J416" i="61"/>
  <c r="I416" i="61"/>
  <c r="H416" i="61"/>
  <c r="G416" i="61"/>
  <c r="J414" i="61"/>
  <c r="K414" i="61" s="1"/>
  <c r="K413" i="61" s="1"/>
  <c r="J413" i="61"/>
  <c r="I413" i="61"/>
  <c r="H413" i="61"/>
  <c r="G413" i="61"/>
  <c r="K412" i="61"/>
  <c r="K411" i="61" s="1"/>
  <c r="J412" i="61"/>
  <c r="J411" i="61" s="1"/>
  <c r="I411" i="61"/>
  <c r="H411" i="61"/>
  <c r="G411" i="61"/>
  <c r="J410" i="61"/>
  <c r="I409" i="61"/>
  <c r="H409" i="61"/>
  <c r="G409" i="61"/>
  <c r="J408" i="61"/>
  <c r="K408" i="61" s="1"/>
  <c r="K407" i="61" s="1"/>
  <c r="J407" i="61"/>
  <c r="I407" i="61"/>
  <c r="H407" i="61"/>
  <c r="G407" i="61"/>
  <c r="J406" i="61"/>
  <c r="K406" i="61" s="1"/>
  <c r="K405" i="61" s="1"/>
  <c r="J405" i="61"/>
  <c r="I405" i="61"/>
  <c r="H405" i="61"/>
  <c r="G405" i="61"/>
  <c r="K402" i="61"/>
  <c r="J402" i="61"/>
  <c r="J400" i="61"/>
  <c r="K400" i="61" s="1"/>
  <c r="K399" i="61"/>
  <c r="J399" i="61"/>
  <c r="I399" i="61"/>
  <c r="H399" i="61"/>
  <c r="G399" i="61"/>
  <c r="K398" i="61"/>
  <c r="J398" i="61"/>
  <c r="J395" i="61"/>
  <c r="I394" i="61"/>
  <c r="H394" i="61"/>
  <c r="G394" i="61"/>
  <c r="J393" i="61"/>
  <c r="K393" i="61" s="1"/>
  <c r="K392" i="61"/>
  <c r="J392" i="61"/>
  <c r="I392" i="61"/>
  <c r="H392" i="61"/>
  <c r="G392" i="61"/>
  <c r="J391" i="61"/>
  <c r="I390" i="61"/>
  <c r="H390" i="61"/>
  <c r="G390" i="61"/>
  <c r="J389" i="61"/>
  <c r="I388" i="61"/>
  <c r="H388" i="61"/>
  <c r="G388" i="61"/>
  <c r="J386" i="61"/>
  <c r="K386" i="61" s="1"/>
  <c r="J384" i="61"/>
  <c r="K384" i="61" s="1"/>
  <c r="J382" i="61"/>
  <c r="I381" i="61"/>
  <c r="H381" i="61"/>
  <c r="G381" i="61"/>
  <c r="J379" i="61"/>
  <c r="K379" i="61" s="1"/>
  <c r="J377" i="61"/>
  <c r="K377" i="61" s="1"/>
  <c r="J375" i="61"/>
  <c r="K375" i="61" s="1"/>
  <c r="K373" i="61"/>
  <c r="K372" i="61" s="1"/>
  <c r="J373" i="61"/>
  <c r="J372" i="61" s="1"/>
  <c r="I372" i="61"/>
  <c r="H372" i="61"/>
  <c r="G372" i="61"/>
  <c r="J370" i="61"/>
  <c r="K370" i="61" s="1"/>
  <c r="J369" i="61"/>
  <c r="K369" i="61" s="1"/>
  <c r="J368" i="61"/>
  <c r="I367" i="61"/>
  <c r="H367" i="61"/>
  <c r="G367" i="61"/>
  <c r="J365" i="61"/>
  <c r="K365" i="61" s="1"/>
  <c r="K364" i="61"/>
  <c r="J364" i="61"/>
  <c r="J363" i="61"/>
  <c r="I362" i="61"/>
  <c r="H362" i="61"/>
  <c r="G362" i="61"/>
  <c r="J361" i="61"/>
  <c r="K361" i="61" s="1"/>
  <c r="J360" i="61"/>
  <c r="K360" i="61" s="1"/>
  <c r="J359" i="61"/>
  <c r="K359" i="61" s="1"/>
  <c r="J357" i="61"/>
  <c r="I356" i="61"/>
  <c r="H356" i="61"/>
  <c r="G356" i="61"/>
  <c r="J354" i="61"/>
  <c r="J353" i="61" s="1"/>
  <c r="I353" i="61"/>
  <c r="H353" i="61"/>
  <c r="G353" i="61"/>
  <c r="J352" i="61"/>
  <c r="K352" i="61" s="1"/>
  <c r="J350" i="61"/>
  <c r="K350" i="61" s="1"/>
  <c r="J349" i="61"/>
  <c r="K349" i="61" s="1"/>
  <c r="I348" i="61"/>
  <c r="H348" i="61"/>
  <c r="G348" i="61"/>
  <c r="J347" i="61"/>
  <c r="J346" i="61"/>
  <c r="K346" i="61" s="1"/>
  <c r="J345" i="61"/>
  <c r="K345" i="61" s="1"/>
  <c r="I344" i="61"/>
  <c r="H344" i="61"/>
  <c r="G344" i="61"/>
  <c r="J343" i="61"/>
  <c r="K343" i="61" s="1"/>
  <c r="J342" i="61"/>
  <c r="K342" i="61" s="1"/>
  <c r="J341" i="61"/>
  <c r="I340" i="61"/>
  <c r="H340" i="61"/>
  <c r="G340" i="61"/>
  <c r="J337" i="61"/>
  <c r="J336" i="61" s="1"/>
  <c r="I336" i="61"/>
  <c r="H336" i="61"/>
  <c r="G336" i="61"/>
  <c r="J335" i="61"/>
  <c r="K335" i="61" s="1"/>
  <c r="K334" i="61" s="1"/>
  <c r="J334" i="61"/>
  <c r="I334" i="61"/>
  <c r="H334" i="61"/>
  <c r="G334" i="61"/>
  <c r="J333" i="61"/>
  <c r="J332" i="61" s="1"/>
  <c r="I332" i="61"/>
  <c r="H332" i="61"/>
  <c r="G332" i="61"/>
  <c r="J331" i="61"/>
  <c r="I330" i="61"/>
  <c r="H330" i="61"/>
  <c r="G330" i="61"/>
  <c r="J329" i="61"/>
  <c r="K329" i="61" s="1"/>
  <c r="K328" i="61"/>
  <c r="J328" i="61"/>
  <c r="I328" i="61"/>
  <c r="H328" i="61"/>
  <c r="G328" i="61"/>
  <c r="J327" i="61"/>
  <c r="K327" i="61" s="1"/>
  <c r="K326" i="61" s="1"/>
  <c r="J326" i="61"/>
  <c r="I326" i="61"/>
  <c r="H326" i="61"/>
  <c r="G326" i="61"/>
  <c r="K325" i="61"/>
  <c r="K324" i="61" s="1"/>
  <c r="J325" i="61"/>
  <c r="J324" i="61" s="1"/>
  <c r="I324" i="61"/>
  <c r="H324" i="61"/>
  <c r="G324" i="61"/>
  <c r="J323" i="61"/>
  <c r="I322" i="61"/>
  <c r="H322" i="61"/>
  <c r="G322" i="61"/>
  <c r="J321" i="61"/>
  <c r="K321" i="61" s="1"/>
  <c r="K320" i="61"/>
  <c r="J320" i="61"/>
  <c r="I320" i="61"/>
  <c r="H320" i="61"/>
  <c r="G320" i="61"/>
  <c r="J318" i="61"/>
  <c r="K318" i="61" s="1"/>
  <c r="J316" i="61"/>
  <c r="K316" i="61" s="1"/>
  <c r="J313" i="61"/>
  <c r="K313" i="61" s="1"/>
  <c r="J312" i="61"/>
  <c r="K312" i="61" s="1"/>
  <c r="J311" i="61"/>
  <c r="K311" i="61" s="1"/>
  <c r="J310" i="61"/>
  <c r="K310" i="61" s="1"/>
  <c r="J309" i="61"/>
  <c r="K309" i="61" s="1"/>
  <c r="J308" i="61"/>
  <c r="I307" i="61"/>
  <c r="H307" i="61"/>
  <c r="G307" i="61"/>
  <c r="J306" i="61"/>
  <c r="K306" i="61" s="1"/>
  <c r="K305" i="61"/>
  <c r="J305" i="61"/>
  <c r="J304" i="61"/>
  <c r="K304" i="61" s="1"/>
  <c r="J303" i="61"/>
  <c r="K303" i="61" s="1"/>
  <c r="J302" i="61"/>
  <c r="K302" i="61" s="1"/>
  <c r="J301" i="61"/>
  <c r="K301" i="61" s="1"/>
  <c r="J300" i="61"/>
  <c r="I299" i="61"/>
  <c r="H299" i="61"/>
  <c r="G299" i="61"/>
  <c r="J297" i="61"/>
  <c r="K297" i="61" s="1"/>
  <c r="K296" i="61" s="1"/>
  <c r="J296" i="61"/>
  <c r="I296" i="61"/>
  <c r="H296" i="61"/>
  <c r="G296" i="61"/>
  <c r="K295" i="61"/>
  <c r="J295" i="61"/>
  <c r="J294" i="61"/>
  <c r="K294" i="61" s="1"/>
  <c r="J293" i="61"/>
  <c r="K293" i="61" s="1"/>
  <c r="J292" i="61"/>
  <c r="K292" i="61" s="1"/>
  <c r="J291" i="61"/>
  <c r="K291" i="61" s="1"/>
  <c r="J290" i="61"/>
  <c r="K290" i="61" s="1"/>
  <c r="K289" i="61"/>
  <c r="J289" i="61"/>
  <c r="I288" i="61"/>
  <c r="H288" i="61"/>
  <c r="G288" i="61"/>
  <c r="J287" i="61"/>
  <c r="K287" i="61" s="1"/>
  <c r="J286" i="61"/>
  <c r="K286" i="61" s="1"/>
  <c r="J285" i="61"/>
  <c r="K285" i="61" s="1"/>
  <c r="J284" i="61"/>
  <c r="K284" i="61" s="1"/>
  <c r="J283" i="61"/>
  <c r="K283" i="61" s="1"/>
  <c r="K282" i="61"/>
  <c r="J282" i="61"/>
  <c r="I281" i="61"/>
  <c r="H281" i="61"/>
  <c r="G281" i="61"/>
  <c r="J280" i="61"/>
  <c r="K280" i="61" s="1"/>
  <c r="K279" i="61"/>
  <c r="J279" i="61"/>
  <c r="J278" i="61"/>
  <c r="J277" i="61" s="1"/>
  <c r="I277" i="61"/>
  <c r="H277" i="61"/>
  <c r="G277" i="61"/>
  <c r="J276" i="61"/>
  <c r="K276" i="61" s="1"/>
  <c r="K275" i="61"/>
  <c r="J275" i="61"/>
  <c r="J274" i="61"/>
  <c r="K274" i="61" s="1"/>
  <c r="J273" i="61"/>
  <c r="K273" i="61" s="1"/>
  <c r="J272" i="61"/>
  <c r="I271" i="61"/>
  <c r="H271" i="61"/>
  <c r="G271" i="61"/>
  <c r="J269" i="61"/>
  <c r="K269" i="61" s="1"/>
  <c r="K268" i="61"/>
  <c r="J268" i="61"/>
  <c r="I268" i="61"/>
  <c r="H268" i="61"/>
  <c r="G268" i="61"/>
  <c r="J267" i="61"/>
  <c r="K267" i="61" s="1"/>
  <c r="K266" i="61" s="1"/>
  <c r="J266" i="61"/>
  <c r="I266" i="61"/>
  <c r="H266" i="61"/>
  <c r="G266" i="61"/>
  <c r="K265" i="61"/>
  <c r="K264" i="61" s="1"/>
  <c r="J265" i="61"/>
  <c r="J264" i="61" s="1"/>
  <c r="I264" i="61"/>
  <c r="H264" i="61"/>
  <c r="G264" i="61"/>
  <c r="J263" i="61"/>
  <c r="I262" i="61"/>
  <c r="H262" i="61"/>
  <c r="G262" i="61"/>
  <c r="J261" i="61"/>
  <c r="J260" i="61" s="1"/>
  <c r="I260" i="61"/>
  <c r="H260" i="61"/>
  <c r="G260" i="61"/>
  <c r="J258" i="61"/>
  <c r="K258" i="61" s="1"/>
  <c r="K257" i="61" s="1"/>
  <c r="J257" i="61"/>
  <c r="I257" i="61"/>
  <c r="H257" i="61"/>
  <c r="G257" i="61"/>
  <c r="J256" i="61"/>
  <c r="J255" i="61" s="1"/>
  <c r="I255" i="61"/>
  <c r="H255" i="61"/>
  <c r="G255" i="61"/>
  <c r="J253" i="61"/>
  <c r="I252" i="61"/>
  <c r="H252" i="61"/>
  <c r="G252" i="61"/>
  <c r="J251" i="61"/>
  <c r="J250" i="61" s="1"/>
  <c r="I250" i="61"/>
  <c r="H250" i="61"/>
  <c r="G250" i="61"/>
  <c r="J249" i="61"/>
  <c r="K249" i="61" s="1"/>
  <c r="K248" i="61" s="1"/>
  <c r="J248" i="61"/>
  <c r="I248" i="61"/>
  <c r="H248" i="61"/>
  <c r="G248" i="61"/>
  <c r="K247" i="61"/>
  <c r="K246" i="61" s="1"/>
  <c r="J247" i="61"/>
  <c r="J246" i="61" s="1"/>
  <c r="I246" i="61"/>
  <c r="H246" i="61"/>
  <c r="G246" i="61"/>
  <c r="J245" i="61"/>
  <c r="I244" i="61"/>
  <c r="H244" i="61"/>
  <c r="G244" i="61"/>
  <c r="J243" i="61"/>
  <c r="K243" i="61" s="1"/>
  <c r="J240" i="61"/>
  <c r="J239" i="61" s="1"/>
  <c r="I239" i="61"/>
  <c r="H239" i="61"/>
  <c r="G239" i="61"/>
  <c r="J238" i="61"/>
  <c r="I237" i="61"/>
  <c r="H237" i="61"/>
  <c r="G237" i="61"/>
  <c r="J236" i="61"/>
  <c r="J235" i="61" s="1"/>
  <c r="I235" i="61"/>
  <c r="H235" i="61"/>
  <c r="G235" i="61"/>
  <c r="J234" i="61"/>
  <c r="K234" i="61" s="1"/>
  <c r="K233" i="61" s="1"/>
  <c r="J233" i="61"/>
  <c r="I233" i="61"/>
  <c r="H233" i="61"/>
  <c r="G233" i="61"/>
  <c r="K231" i="61"/>
  <c r="K230" i="61" s="1"/>
  <c r="J231" i="61"/>
  <c r="J230" i="61" s="1"/>
  <c r="I230" i="61"/>
  <c r="H230" i="61"/>
  <c r="G230" i="61"/>
  <c r="J229" i="61"/>
  <c r="K229" i="61" s="1"/>
  <c r="J228" i="61"/>
  <c r="K228" i="61" s="1"/>
  <c r="J227" i="61"/>
  <c r="K227" i="61" s="1"/>
  <c r="J225" i="61"/>
  <c r="I224" i="61"/>
  <c r="H224" i="61"/>
  <c r="G224" i="61"/>
  <c r="J223" i="61"/>
  <c r="K223" i="61" s="1"/>
  <c r="J222" i="61"/>
  <c r="K222" i="61" s="1"/>
  <c r="K218" i="61"/>
  <c r="J218" i="61"/>
  <c r="J217" i="61"/>
  <c r="K217" i="61" s="1"/>
  <c r="K216" i="61"/>
  <c r="J216" i="61"/>
  <c r="J215" i="61"/>
  <c r="K215" i="61" s="1"/>
  <c r="J214" i="61"/>
  <c r="K214" i="61" s="1"/>
  <c r="J212" i="61"/>
  <c r="K212" i="61" s="1"/>
  <c r="J211" i="61"/>
  <c r="K211" i="61" s="1"/>
  <c r="J210" i="61"/>
  <c r="K210" i="61" s="1"/>
  <c r="K208" i="61"/>
  <c r="J208" i="61"/>
  <c r="J207" i="61"/>
  <c r="K207" i="61" s="1"/>
  <c r="J206" i="61"/>
  <c r="K206" i="61" s="1"/>
  <c r="J205" i="61"/>
  <c r="K205" i="61" s="1"/>
  <c r="J204" i="61"/>
  <c r="K204" i="61" s="1"/>
  <c r="J203" i="61"/>
  <c r="K203" i="61" s="1"/>
  <c r="J201" i="61"/>
  <c r="K201" i="61" s="1"/>
  <c r="J200" i="61"/>
  <c r="K200" i="61" s="1"/>
  <c r="J199" i="61"/>
  <c r="K199" i="61" s="1"/>
  <c r="J198" i="61"/>
  <c r="K198" i="61" s="1"/>
  <c r="J196" i="61"/>
  <c r="K196" i="61" s="1"/>
  <c r="J195" i="61"/>
  <c r="K195" i="61" s="1"/>
  <c r="K194" i="61"/>
  <c r="J194" i="61"/>
  <c r="J192" i="61"/>
  <c r="K192" i="61" s="1"/>
  <c r="J190" i="61"/>
  <c r="K190" i="61" s="1"/>
  <c r="J188" i="61"/>
  <c r="K188" i="61" s="1"/>
  <c r="J186" i="61"/>
  <c r="K186" i="61" s="1"/>
  <c r="J183" i="61"/>
  <c r="K183" i="61" s="1"/>
  <c r="J181" i="61"/>
  <c r="K181" i="61" s="1"/>
  <c r="J180" i="61"/>
  <c r="K180" i="61" s="1"/>
  <c r="K179" i="61"/>
  <c r="J179" i="61"/>
  <c r="J178" i="61"/>
  <c r="K178" i="61" s="1"/>
  <c r="J177" i="61"/>
  <c r="K177" i="61" s="1"/>
  <c r="J176" i="61"/>
  <c r="K176" i="61" s="1"/>
  <c r="K174" i="61"/>
  <c r="J174" i="61"/>
  <c r="J173" i="61"/>
  <c r="K173" i="61" s="1"/>
  <c r="J172" i="61"/>
  <c r="K172" i="61" s="1"/>
  <c r="J171" i="61"/>
  <c r="K171" i="61" s="1"/>
  <c r="K170" i="61"/>
  <c r="J170" i="61"/>
  <c r="J169" i="61"/>
  <c r="K169" i="61" s="1"/>
  <c r="K168" i="61"/>
  <c r="J168" i="61"/>
  <c r="J165" i="61"/>
  <c r="K165" i="61" s="1"/>
  <c r="K164" i="61" s="1"/>
  <c r="J164" i="61"/>
  <c r="I164" i="61"/>
  <c r="H164" i="61"/>
  <c r="G164" i="61"/>
  <c r="J163" i="61"/>
  <c r="J162" i="61" s="1"/>
  <c r="I162" i="61"/>
  <c r="H162" i="61"/>
  <c r="G162" i="61"/>
  <c r="K161" i="61"/>
  <c r="K160" i="61" s="1"/>
  <c r="J161" i="61"/>
  <c r="J160" i="61" s="1"/>
  <c r="I160" i="61"/>
  <c r="H160" i="61"/>
  <c r="G160" i="61"/>
  <c r="J159" i="61"/>
  <c r="J158" i="61" s="1"/>
  <c r="I158" i="61"/>
  <c r="H158" i="61"/>
  <c r="G158" i="61"/>
  <c r="J157" i="61"/>
  <c r="K157" i="61" s="1"/>
  <c r="K156" i="61" s="1"/>
  <c r="J156" i="61"/>
  <c r="I156" i="61"/>
  <c r="H156" i="61"/>
  <c r="G156" i="61"/>
  <c r="K155" i="61"/>
  <c r="J155" i="61"/>
  <c r="J153" i="61"/>
  <c r="K153" i="61" s="1"/>
  <c r="J151" i="61"/>
  <c r="K151" i="61" s="1"/>
  <c r="J149" i="61"/>
  <c r="K149" i="61" s="1"/>
  <c r="K146" i="61"/>
  <c r="J146" i="61"/>
  <c r="J144" i="61"/>
  <c r="J143" i="61" s="1"/>
  <c r="I143" i="61"/>
  <c r="H143" i="61"/>
  <c r="G143" i="61"/>
  <c r="J142" i="61"/>
  <c r="K142" i="61" s="1"/>
  <c r="K140" i="61"/>
  <c r="K139" i="61" s="1"/>
  <c r="J140" i="61"/>
  <c r="J139" i="61" s="1"/>
  <c r="I139" i="61"/>
  <c r="H139" i="61"/>
  <c r="G139" i="61"/>
  <c r="J138" i="61"/>
  <c r="K138" i="61" s="1"/>
  <c r="J136" i="61"/>
  <c r="K136" i="61" s="1"/>
  <c r="J135" i="61"/>
  <c r="K135" i="61" s="1"/>
  <c r="K134" i="61"/>
  <c r="J134" i="61"/>
  <c r="J133" i="61"/>
  <c r="K133" i="61" s="1"/>
  <c r="J132" i="61"/>
  <c r="K132" i="61" s="1"/>
  <c r="J130" i="61"/>
  <c r="K130" i="61" s="1"/>
  <c r="J128" i="61"/>
  <c r="K128" i="61" s="1"/>
  <c r="J125" i="61"/>
  <c r="K125" i="61" s="1"/>
  <c r="J123" i="61"/>
  <c r="K123" i="61" s="1"/>
  <c r="J121" i="61"/>
  <c r="K121" i="61" s="1"/>
  <c r="K119" i="61"/>
  <c r="J119" i="61"/>
  <c r="J116" i="61"/>
  <c r="K116" i="61" s="1"/>
  <c r="J114" i="61"/>
  <c r="K114" i="61" s="1"/>
  <c r="J111" i="61"/>
  <c r="K111" i="61" s="1"/>
  <c r="K109" i="61"/>
  <c r="J109" i="61"/>
  <c r="J106" i="61"/>
  <c r="K106" i="61" s="1"/>
  <c r="J104" i="61"/>
  <c r="K104" i="61" s="1"/>
  <c r="J102" i="61"/>
  <c r="K102" i="61" s="1"/>
  <c r="K101" i="61"/>
  <c r="J101" i="61"/>
  <c r="J99" i="61"/>
  <c r="K99" i="61" s="1"/>
  <c r="K97" i="61"/>
  <c r="J97" i="61"/>
  <c r="J95" i="61"/>
  <c r="K95" i="61" s="1"/>
  <c r="J93" i="61"/>
  <c r="K93" i="61" s="1"/>
  <c r="J91" i="61"/>
  <c r="K91" i="61" s="1"/>
  <c r="J87" i="61"/>
  <c r="K87" i="61" s="1"/>
  <c r="J85" i="61"/>
  <c r="K85" i="61" s="1"/>
  <c r="K83" i="61"/>
  <c r="J83" i="61"/>
  <c r="J81" i="61"/>
  <c r="K81" i="61" s="1"/>
  <c r="J78" i="61"/>
  <c r="K78" i="61" s="1"/>
  <c r="J77" i="61"/>
  <c r="K77" i="61" s="1"/>
  <c r="J76" i="61"/>
  <c r="K76" i="61" s="1"/>
  <c r="J75" i="61"/>
  <c r="K75" i="61" s="1"/>
  <c r="J73" i="61"/>
  <c r="K73" i="61" s="1"/>
  <c r="J70" i="61"/>
  <c r="K70" i="61" s="1"/>
  <c r="K69" i="61"/>
  <c r="J69" i="61"/>
  <c r="J67" i="61"/>
  <c r="K67" i="61" s="1"/>
  <c r="J66" i="61"/>
  <c r="K66" i="61" s="1"/>
  <c r="J63" i="61"/>
  <c r="K63" i="61" s="1"/>
  <c r="J61" i="61"/>
  <c r="K61" i="61" s="1"/>
  <c r="J60" i="61"/>
  <c r="K60" i="61" s="1"/>
  <c r="J59" i="61"/>
  <c r="K59" i="61" s="1"/>
  <c r="J58" i="61"/>
  <c r="K58" i="61" s="1"/>
  <c r="K57" i="61"/>
  <c r="J57" i="61"/>
  <c r="J56" i="61"/>
  <c r="K56" i="61" s="1"/>
  <c r="J55" i="61"/>
  <c r="K55" i="61" s="1"/>
  <c r="J54" i="61"/>
  <c r="K54" i="61" s="1"/>
  <c r="K53" i="61"/>
  <c r="J53" i="61"/>
  <c r="J52" i="61"/>
  <c r="K52" i="61" s="1"/>
  <c r="J50" i="61"/>
  <c r="K50" i="61" s="1"/>
  <c r="J47" i="61"/>
  <c r="K47" i="61" s="1"/>
  <c r="K45" i="61"/>
  <c r="J45" i="61"/>
  <c r="J44" i="61"/>
  <c r="K44" i="61" s="1"/>
  <c r="K43" i="61"/>
  <c r="J43" i="61"/>
  <c r="J42" i="61"/>
  <c r="K42" i="61" s="1"/>
  <c r="K40" i="61"/>
  <c r="J40" i="61"/>
  <c r="J38" i="61"/>
  <c r="K38" i="61" s="1"/>
  <c r="J36" i="61"/>
  <c r="K36" i="61" s="1"/>
  <c r="J35" i="61"/>
  <c r="K35" i="61" s="1"/>
  <c r="K34" i="61"/>
  <c r="J34" i="61"/>
  <c r="J33" i="61"/>
  <c r="K33" i="61" s="1"/>
  <c r="K32" i="61"/>
  <c r="J32" i="61"/>
  <c r="J31" i="61"/>
  <c r="K31" i="61" s="1"/>
  <c r="J30" i="61"/>
  <c r="K30" i="61" s="1"/>
  <c r="J28" i="61"/>
  <c r="K28" i="61" s="1"/>
  <c r="J27" i="61"/>
  <c r="K27" i="61" s="1"/>
  <c r="J26" i="61"/>
  <c r="K26" i="61" s="1"/>
  <c r="K25" i="61"/>
  <c r="J25" i="61"/>
  <c r="J24" i="61"/>
  <c r="K24" i="61" s="1"/>
  <c r="J23" i="61"/>
  <c r="K23" i="61" s="1"/>
  <c r="G14" i="61"/>
  <c r="G13" i="61"/>
  <c r="G12" i="61"/>
  <c r="G11" i="61"/>
  <c r="G10" i="61"/>
  <c r="F8" i="61"/>
  <c r="F7" i="61"/>
  <c r="F6" i="61"/>
  <c r="A5" i="61"/>
  <c r="A1" i="61"/>
  <c r="N515" i="60"/>
  <c r="N513" i="60"/>
  <c r="J513" i="60" s="1"/>
  <c r="J512" i="60" s="1"/>
  <c r="N510" i="60"/>
  <c r="N508" i="60"/>
  <c r="J508" i="60" s="1"/>
  <c r="J507" i="60" s="1"/>
  <c r="O506" i="60"/>
  <c r="O505" i="60" s="1"/>
  <c r="N506" i="60"/>
  <c r="M506" i="60" s="1"/>
  <c r="M505" i="60" s="1"/>
  <c r="L506" i="60"/>
  <c r="L505" i="60" s="1"/>
  <c r="K506" i="60"/>
  <c r="K505" i="60" s="1"/>
  <c r="J506" i="60"/>
  <c r="J505" i="60" s="1"/>
  <c r="H506" i="60"/>
  <c r="H505" i="60" s="1"/>
  <c r="G506" i="60"/>
  <c r="G505" i="60" s="1"/>
  <c r="N504" i="60"/>
  <c r="J504" i="60" s="1"/>
  <c r="J503" i="60" s="1"/>
  <c r="O502" i="60"/>
  <c r="O501" i="60" s="1"/>
  <c r="N502" i="60"/>
  <c r="M502" i="60" s="1"/>
  <c r="L502" i="60"/>
  <c r="L501" i="60" s="1"/>
  <c r="K502" i="60"/>
  <c r="K501" i="60" s="1"/>
  <c r="J502" i="60"/>
  <c r="J501" i="60" s="1"/>
  <c r="H502" i="60"/>
  <c r="H501" i="60" s="1"/>
  <c r="G502" i="60"/>
  <c r="G501" i="60" s="1"/>
  <c r="M501" i="60"/>
  <c r="N500" i="60"/>
  <c r="J500" i="60" s="1"/>
  <c r="J499" i="60" s="1"/>
  <c r="N497" i="60"/>
  <c r="J497" i="60"/>
  <c r="J496" i="60" s="1"/>
  <c r="H497" i="60"/>
  <c r="H496" i="60" s="1"/>
  <c r="N495" i="60"/>
  <c r="N494" i="60" s="1"/>
  <c r="J495" i="60"/>
  <c r="J494" i="60" s="1"/>
  <c r="I495" i="60"/>
  <c r="I494" i="60" s="1"/>
  <c r="O493" i="60"/>
  <c r="O492" i="60" s="1"/>
  <c r="N493" i="60"/>
  <c r="L493" i="60"/>
  <c r="L492" i="60" s="1"/>
  <c r="J493" i="60"/>
  <c r="J492" i="60" s="1"/>
  <c r="H493" i="60"/>
  <c r="H492" i="60" s="1"/>
  <c r="G493" i="60"/>
  <c r="G492" i="60" s="1"/>
  <c r="N491" i="60"/>
  <c r="M491" i="60"/>
  <c r="M490" i="60" s="1"/>
  <c r="J491" i="60"/>
  <c r="J490" i="60" s="1"/>
  <c r="I491" i="60"/>
  <c r="I490" i="60" s="1"/>
  <c r="N490" i="60"/>
  <c r="O489" i="60"/>
  <c r="O488" i="60" s="1"/>
  <c r="N489" i="60"/>
  <c r="J489" i="60"/>
  <c r="J488" i="60" s="1"/>
  <c r="H489" i="60"/>
  <c r="H488" i="60" s="1"/>
  <c r="G489" i="60"/>
  <c r="G488" i="60" s="1"/>
  <c r="N485" i="60"/>
  <c r="M485" i="60"/>
  <c r="J485" i="60"/>
  <c r="I485" i="60"/>
  <c r="N484" i="60"/>
  <c r="M484" i="60"/>
  <c r="J484" i="60"/>
  <c r="I484" i="60"/>
  <c r="N483" i="60"/>
  <c r="K483" i="60"/>
  <c r="K482" i="60" s="1"/>
  <c r="J483" i="60"/>
  <c r="J482" i="60" s="1"/>
  <c r="N482" i="60"/>
  <c r="N481" i="60"/>
  <c r="K481" i="60"/>
  <c r="K480" i="60" s="1"/>
  <c r="H481" i="60"/>
  <c r="H480" i="60" s="1"/>
  <c r="N478" i="60"/>
  <c r="O478" i="60" s="1"/>
  <c r="O477" i="60" s="1"/>
  <c r="M478" i="60"/>
  <c r="M477" i="60" s="1"/>
  <c r="L478" i="60"/>
  <c r="L477" i="60" s="1"/>
  <c r="J478" i="60"/>
  <c r="I478" i="60"/>
  <c r="I477" i="60" s="1"/>
  <c r="H478" i="60"/>
  <c r="H477" i="60" s="1"/>
  <c r="N477" i="60"/>
  <c r="J477" i="60"/>
  <c r="N476" i="60"/>
  <c r="K476" i="60"/>
  <c r="J476" i="60"/>
  <c r="O475" i="60"/>
  <c r="N475" i="60"/>
  <c r="M475" i="60"/>
  <c r="L475" i="60"/>
  <c r="K475" i="60"/>
  <c r="J475" i="60"/>
  <c r="I475" i="60"/>
  <c r="H475" i="60"/>
  <c r="G475" i="60"/>
  <c r="N474" i="60"/>
  <c r="K474" i="60"/>
  <c r="N473" i="60"/>
  <c r="M473" i="60"/>
  <c r="K473" i="60"/>
  <c r="G473" i="60"/>
  <c r="N471" i="60"/>
  <c r="O469" i="60"/>
  <c r="O468" i="60" s="1"/>
  <c r="N469" i="60"/>
  <c r="M469" i="60"/>
  <c r="L469" i="60"/>
  <c r="K469" i="60"/>
  <c r="K468" i="60" s="1"/>
  <c r="J469" i="60"/>
  <c r="I469" i="60"/>
  <c r="I468" i="60" s="1"/>
  <c r="H469" i="60"/>
  <c r="H468" i="60" s="1"/>
  <c r="G469" i="60"/>
  <c r="G468" i="60" s="1"/>
  <c r="N468" i="60"/>
  <c r="M468" i="60"/>
  <c r="L468" i="60"/>
  <c r="J468" i="60"/>
  <c r="N467" i="60"/>
  <c r="N465" i="60"/>
  <c r="J465" i="60"/>
  <c r="J463" i="60" s="1"/>
  <c r="N464" i="60"/>
  <c r="M464" i="60"/>
  <c r="J464" i="60"/>
  <c r="I464" i="60"/>
  <c r="H464" i="60"/>
  <c r="N462" i="60"/>
  <c r="G462" i="60"/>
  <c r="G461" i="60" s="1"/>
  <c r="N459" i="60"/>
  <c r="L459" i="60"/>
  <c r="L458" i="60" s="1"/>
  <c r="I459" i="60"/>
  <c r="I458" i="60" s="1"/>
  <c r="N458" i="60"/>
  <c r="N457" i="60"/>
  <c r="N454" i="60"/>
  <c r="K454" i="60"/>
  <c r="K453" i="60" s="1"/>
  <c r="H454" i="60"/>
  <c r="H453" i="60" s="1"/>
  <c r="N452" i="60"/>
  <c r="O450" i="60"/>
  <c r="O449" i="60" s="1"/>
  <c r="N450" i="60"/>
  <c r="J450" i="60"/>
  <c r="J449" i="60" s="1"/>
  <c r="H450" i="60"/>
  <c r="H449" i="60" s="1"/>
  <c r="G450" i="60"/>
  <c r="G449" i="60" s="1"/>
  <c r="N448" i="60"/>
  <c r="N446" i="60"/>
  <c r="N444" i="60"/>
  <c r="O442" i="60"/>
  <c r="O441" i="60" s="1"/>
  <c r="N442" i="60"/>
  <c r="M442" i="60" s="1"/>
  <c r="L442" i="60"/>
  <c r="K442" i="60"/>
  <c r="K441" i="60" s="1"/>
  <c r="J442" i="60"/>
  <c r="I442" i="60"/>
  <c r="H442" i="60"/>
  <c r="H441" i="60" s="1"/>
  <c r="G442" i="60"/>
  <c r="G441" i="60" s="1"/>
  <c r="N441" i="60"/>
  <c r="M441" i="60"/>
  <c r="L441" i="60"/>
  <c r="J441" i="60"/>
  <c r="I441" i="60"/>
  <c r="N439" i="60"/>
  <c r="K439" i="60"/>
  <c r="K438" i="60" s="1"/>
  <c r="J439" i="60"/>
  <c r="J438" i="60" s="1"/>
  <c r="N437" i="60"/>
  <c r="L437" i="60"/>
  <c r="L436" i="60" s="1"/>
  <c r="I437" i="60"/>
  <c r="I436" i="60" s="1"/>
  <c r="H437" i="60"/>
  <c r="H436" i="60" s="1"/>
  <c r="N435" i="60"/>
  <c r="K435" i="60"/>
  <c r="K434" i="60" s="1"/>
  <c r="N432" i="60"/>
  <c r="H432" i="60"/>
  <c r="H431" i="60" s="1"/>
  <c r="O430" i="60"/>
  <c r="O429" i="60" s="1"/>
  <c r="N430" i="60"/>
  <c r="J430" i="60"/>
  <c r="J429" i="60" s="1"/>
  <c r="G430" i="60"/>
  <c r="G429" i="60" s="1"/>
  <c r="N428" i="60"/>
  <c r="J428" i="60"/>
  <c r="J427" i="60" s="1"/>
  <c r="I428" i="60"/>
  <c r="I427" i="60" s="1"/>
  <c r="N427" i="60"/>
  <c r="O426" i="60"/>
  <c r="O425" i="60" s="1"/>
  <c r="N426" i="60"/>
  <c r="M426" i="60" s="1"/>
  <c r="M425" i="60" s="1"/>
  <c r="K426" i="60"/>
  <c r="K425" i="60" s="1"/>
  <c r="J426" i="60"/>
  <c r="J425" i="60" s="1"/>
  <c r="G426" i="60"/>
  <c r="G425" i="60" s="1"/>
  <c r="N423" i="60"/>
  <c r="M423" i="60"/>
  <c r="M422" i="60" s="1"/>
  <c r="J423" i="60"/>
  <c r="J422" i="60" s="1"/>
  <c r="H423" i="60"/>
  <c r="H422" i="60" s="1"/>
  <c r="O421" i="60"/>
  <c r="O420" i="60" s="1"/>
  <c r="N421" i="60"/>
  <c r="J421" i="60"/>
  <c r="J420" i="60" s="1"/>
  <c r="G421" i="60"/>
  <c r="G420" i="60" s="1"/>
  <c r="N419" i="60"/>
  <c r="I419" i="60"/>
  <c r="I418" i="60" s="1"/>
  <c r="N417" i="60"/>
  <c r="J417" i="60" s="1"/>
  <c r="J416" i="60" s="1"/>
  <c r="N414" i="60"/>
  <c r="M414" i="60"/>
  <c r="M413" i="60" s="1"/>
  <c r="L414" i="60"/>
  <c r="L413" i="60" s="1"/>
  <c r="I414" i="60"/>
  <c r="I413" i="60" s="1"/>
  <c r="H414" i="60"/>
  <c r="H413" i="60" s="1"/>
  <c r="N413" i="60"/>
  <c r="N412" i="60"/>
  <c r="J412" i="60"/>
  <c r="J411" i="60" s="1"/>
  <c r="O410" i="60"/>
  <c r="O409" i="60" s="1"/>
  <c r="N410" i="60"/>
  <c r="M410" i="60"/>
  <c r="L410" i="60"/>
  <c r="K410" i="60"/>
  <c r="K409" i="60" s="1"/>
  <c r="J410" i="60"/>
  <c r="I410" i="60"/>
  <c r="I409" i="60" s="1"/>
  <c r="H410" i="60"/>
  <c r="H409" i="60" s="1"/>
  <c r="G410" i="60"/>
  <c r="G409" i="60" s="1"/>
  <c r="N409" i="60"/>
  <c r="M409" i="60"/>
  <c r="L409" i="60"/>
  <c r="J409" i="60"/>
  <c r="N408" i="60"/>
  <c r="N407" i="60" s="1"/>
  <c r="M408" i="60"/>
  <c r="M407" i="60" s="1"/>
  <c r="J408" i="60"/>
  <c r="J407" i="60" s="1"/>
  <c r="N406" i="60"/>
  <c r="M406" i="60"/>
  <c r="M405" i="60" s="1"/>
  <c r="K406" i="60"/>
  <c r="K405" i="60" s="1"/>
  <c r="I406" i="60"/>
  <c r="G406" i="60"/>
  <c r="G405" i="60" s="1"/>
  <c r="N405" i="60"/>
  <c r="I405" i="60"/>
  <c r="N402" i="60"/>
  <c r="N400" i="60"/>
  <c r="N398" i="60"/>
  <c r="M398" i="60"/>
  <c r="J398" i="60"/>
  <c r="J397" i="60" s="1"/>
  <c r="I398" i="60"/>
  <c r="I397" i="60" s="1"/>
  <c r="H398" i="60"/>
  <c r="H397" i="60" s="1"/>
  <c r="M397" i="60"/>
  <c r="N395" i="60"/>
  <c r="M395" i="60" s="1"/>
  <c r="M394" i="60" s="1"/>
  <c r="I395" i="60"/>
  <c r="I394" i="60" s="1"/>
  <c r="O393" i="60"/>
  <c r="O392" i="60" s="1"/>
  <c r="N393" i="60"/>
  <c r="M393" i="60" s="1"/>
  <c r="M392" i="60" s="1"/>
  <c r="L393" i="60"/>
  <c r="L392" i="60" s="1"/>
  <c r="K393" i="60"/>
  <c r="K392" i="60" s="1"/>
  <c r="J393" i="60"/>
  <c r="H393" i="60"/>
  <c r="H392" i="60" s="1"/>
  <c r="G393" i="60"/>
  <c r="G392" i="60" s="1"/>
  <c r="N392" i="60"/>
  <c r="J392" i="60"/>
  <c r="N391" i="60"/>
  <c r="M391" i="60"/>
  <c r="M390" i="60" s="1"/>
  <c r="J391" i="60"/>
  <c r="J390" i="60" s="1"/>
  <c r="N390" i="60"/>
  <c r="N389" i="60"/>
  <c r="H389" i="60"/>
  <c r="H388" i="60" s="1"/>
  <c r="G389" i="60"/>
  <c r="G388" i="60" s="1"/>
  <c r="N386" i="60"/>
  <c r="M386" i="60"/>
  <c r="M385" i="60" s="1"/>
  <c r="J386" i="60"/>
  <c r="J385" i="60" s="1"/>
  <c r="N385" i="60"/>
  <c r="N384" i="60"/>
  <c r="M383" i="60"/>
  <c r="L383" i="60"/>
  <c r="K383" i="60"/>
  <c r="J383" i="60"/>
  <c r="I383" i="60"/>
  <c r="N382" i="60"/>
  <c r="N381" i="60"/>
  <c r="N379" i="60"/>
  <c r="N377" i="60"/>
  <c r="M377" i="60"/>
  <c r="M376" i="60" s="1"/>
  <c r="N375" i="60"/>
  <c r="N374" i="60"/>
  <c r="N373" i="60"/>
  <c r="K373" i="60"/>
  <c r="K372" i="60" s="1"/>
  <c r="N370" i="60"/>
  <c r="M370" i="60"/>
  <c r="J370" i="60"/>
  <c r="I370" i="60"/>
  <c r="N369" i="60"/>
  <c r="K369" i="60"/>
  <c r="J369" i="60"/>
  <c r="O368" i="60"/>
  <c r="N368" i="60"/>
  <c r="M368" i="60" s="1"/>
  <c r="L368" i="60"/>
  <c r="K368" i="60"/>
  <c r="J368" i="60"/>
  <c r="H368" i="60"/>
  <c r="G368" i="60"/>
  <c r="N365" i="60"/>
  <c r="M365" i="60"/>
  <c r="N364" i="60"/>
  <c r="M364" i="60"/>
  <c r="J364" i="60"/>
  <c r="H364" i="60"/>
  <c r="N363" i="60"/>
  <c r="J363" i="60"/>
  <c r="N361" i="60"/>
  <c r="L361" i="60"/>
  <c r="K361" i="60"/>
  <c r="H361" i="60"/>
  <c r="G361" i="60"/>
  <c r="N360" i="60"/>
  <c r="N359" i="60"/>
  <c r="N357" i="60"/>
  <c r="N354" i="60"/>
  <c r="M354" i="60" s="1"/>
  <c r="M353" i="60" s="1"/>
  <c r="N352" i="60"/>
  <c r="J352" i="60"/>
  <c r="J351" i="60" s="1"/>
  <c r="G352" i="60"/>
  <c r="G351" i="60"/>
  <c r="O350" i="60"/>
  <c r="N350" i="60"/>
  <c r="M350" i="60"/>
  <c r="L350" i="60"/>
  <c r="K350" i="60"/>
  <c r="J350" i="60"/>
  <c r="I350" i="60"/>
  <c r="H350" i="60"/>
  <c r="G350" i="60"/>
  <c r="N349" i="60"/>
  <c r="O349" i="60" s="1"/>
  <c r="M349" i="60"/>
  <c r="M348" i="60" s="1"/>
  <c r="L349" i="60"/>
  <c r="L348" i="60" s="1"/>
  <c r="J349" i="60"/>
  <c r="I349" i="60"/>
  <c r="H349" i="60"/>
  <c r="N348" i="60"/>
  <c r="J348" i="60"/>
  <c r="N347" i="60"/>
  <c r="K347" i="60"/>
  <c r="J347" i="60"/>
  <c r="O346" i="60"/>
  <c r="N346" i="60"/>
  <c r="M346" i="60"/>
  <c r="K346" i="60"/>
  <c r="J346" i="60"/>
  <c r="I346" i="60"/>
  <c r="G346" i="60"/>
  <c r="N345" i="60"/>
  <c r="N343" i="60"/>
  <c r="J343" i="60"/>
  <c r="J340" i="60" s="1"/>
  <c r="G343" i="60"/>
  <c r="O342" i="60"/>
  <c r="N342" i="60"/>
  <c r="M342" i="60"/>
  <c r="L342" i="60"/>
  <c r="K342" i="60"/>
  <c r="J342" i="60"/>
  <c r="I342" i="60"/>
  <c r="H342" i="60"/>
  <c r="G342" i="60"/>
  <c r="N341" i="60"/>
  <c r="O341" i="60" s="1"/>
  <c r="M341" i="60"/>
  <c r="L341" i="60"/>
  <c r="J341" i="60"/>
  <c r="I341" i="60"/>
  <c r="H341" i="60"/>
  <c r="N340" i="60"/>
  <c r="N337" i="60"/>
  <c r="K337" i="60"/>
  <c r="K336" i="60" s="1"/>
  <c r="N335" i="60"/>
  <c r="M335" i="60"/>
  <c r="M334" i="60" s="1"/>
  <c r="J335" i="60"/>
  <c r="H335" i="60"/>
  <c r="H334" i="60" s="1"/>
  <c r="J334" i="60"/>
  <c r="O333" i="60"/>
  <c r="O332" i="60" s="1"/>
  <c r="N333" i="60"/>
  <c r="J333" i="60"/>
  <c r="J332" i="60" s="1"/>
  <c r="G333" i="60"/>
  <c r="G332" i="60" s="1"/>
  <c r="N331" i="60"/>
  <c r="I331" i="60"/>
  <c r="I330" i="60" s="1"/>
  <c r="N330" i="60"/>
  <c r="O329" i="60"/>
  <c r="O328" i="60" s="1"/>
  <c r="N329" i="60"/>
  <c r="M329" i="60" s="1"/>
  <c r="M328" i="60" s="1"/>
  <c r="K329" i="60"/>
  <c r="K328" i="60" s="1"/>
  <c r="J329" i="60"/>
  <c r="J328" i="60" s="1"/>
  <c r="G329" i="60"/>
  <c r="G328" i="60" s="1"/>
  <c r="N327" i="60"/>
  <c r="O327" i="60" s="1"/>
  <c r="O326" i="60" s="1"/>
  <c r="M327" i="60"/>
  <c r="M326" i="60" s="1"/>
  <c r="L327" i="60"/>
  <c r="L326" i="60" s="1"/>
  <c r="J327" i="60"/>
  <c r="I327" i="60"/>
  <c r="I326" i="60" s="1"/>
  <c r="H327" i="60"/>
  <c r="H326" i="60" s="1"/>
  <c r="N326" i="60"/>
  <c r="J326" i="60"/>
  <c r="N325" i="60"/>
  <c r="K325" i="60"/>
  <c r="K324" i="60" s="1"/>
  <c r="N323" i="60"/>
  <c r="M323" i="60"/>
  <c r="L323" i="60"/>
  <c r="L322" i="60" s="1"/>
  <c r="H323" i="60"/>
  <c r="H322" i="60" s="1"/>
  <c r="G323" i="60"/>
  <c r="G322" i="60" s="1"/>
  <c r="M322" i="60"/>
  <c r="N321" i="60"/>
  <c r="K321" i="60"/>
  <c r="K320" i="60" s="1"/>
  <c r="N318" i="60"/>
  <c r="M318" i="60"/>
  <c r="M317" i="60" s="1"/>
  <c r="N316" i="60"/>
  <c r="M316" i="60" s="1"/>
  <c r="M315" i="60" s="1"/>
  <c r="M314" i="60" s="1"/>
  <c r="J316" i="60"/>
  <c r="J315" i="60" s="1"/>
  <c r="N315" i="60"/>
  <c r="N313" i="60"/>
  <c r="N312" i="60"/>
  <c r="M312" i="60"/>
  <c r="I312" i="60"/>
  <c r="G312" i="60"/>
  <c r="N311" i="60"/>
  <c r="M311" i="60"/>
  <c r="J311" i="60"/>
  <c r="I311" i="60"/>
  <c r="H311" i="60"/>
  <c r="N310" i="60"/>
  <c r="N309" i="60"/>
  <c r="N308" i="60"/>
  <c r="L308" i="60"/>
  <c r="J308" i="60"/>
  <c r="G308" i="60"/>
  <c r="N306" i="60"/>
  <c r="O305" i="60"/>
  <c r="N305" i="60"/>
  <c r="K305" i="60" s="1"/>
  <c r="G305" i="60"/>
  <c r="N304" i="60"/>
  <c r="L304" i="60"/>
  <c r="G304" i="60"/>
  <c r="N303" i="60"/>
  <c r="N302" i="60"/>
  <c r="N301" i="60"/>
  <c r="O300" i="60"/>
  <c r="N300" i="60"/>
  <c r="M300" i="60" s="1"/>
  <c r="L300" i="60"/>
  <c r="K300" i="60"/>
  <c r="J300" i="60"/>
  <c r="H300" i="60"/>
  <c r="G300" i="60"/>
  <c r="N297" i="60"/>
  <c r="O295" i="60"/>
  <c r="N295" i="60"/>
  <c r="M295" i="60"/>
  <c r="L295" i="60"/>
  <c r="K295" i="60"/>
  <c r="J295" i="60"/>
  <c r="I295" i="60"/>
  <c r="H295" i="60"/>
  <c r="G295" i="60"/>
  <c r="N294" i="60"/>
  <c r="O294" i="60" s="1"/>
  <c r="M294" i="60"/>
  <c r="L294" i="60"/>
  <c r="K294" i="60"/>
  <c r="J294" i="60"/>
  <c r="I294" i="60"/>
  <c r="H294" i="60"/>
  <c r="G294" i="60"/>
  <c r="N293" i="60"/>
  <c r="M293" i="60"/>
  <c r="J293" i="60"/>
  <c r="I293" i="60"/>
  <c r="N292" i="60"/>
  <c r="K292" i="60"/>
  <c r="J292" i="60"/>
  <c r="N291" i="60"/>
  <c r="J291" i="60" s="1"/>
  <c r="N290" i="60"/>
  <c r="N289" i="60"/>
  <c r="L289" i="60"/>
  <c r="H289" i="60"/>
  <c r="G289" i="60"/>
  <c r="N287" i="60"/>
  <c r="N286" i="60"/>
  <c r="K286" i="60"/>
  <c r="J286" i="60"/>
  <c r="N285" i="60"/>
  <c r="M285" i="60"/>
  <c r="K285" i="60"/>
  <c r="I285" i="60"/>
  <c r="G285" i="60"/>
  <c r="N284" i="60"/>
  <c r="I284" i="60"/>
  <c r="H284" i="60"/>
  <c r="N283" i="60"/>
  <c r="J283" i="60"/>
  <c r="O282" i="60"/>
  <c r="N282" i="60"/>
  <c r="N280" i="60"/>
  <c r="L280" i="60"/>
  <c r="N279" i="60"/>
  <c r="J279" i="60" s="1"/>
  <c r="O278" i="60"/>
  <c r="N278" i="60"/>
  <c r="J278" i="60"/>
  <c r="G278" i="60"/>
  <c r="N276" i="60"/>
  <c r="N275" i="60"/>
  <c r="N274" i="60"/>
  <c r="J274" i="60"/>
  <c r="G274" i="60"/>
  <c r="O273" i="60"/>
  <c r="N273" i="60"/>
  <c r="M273" i="60"/>
  <c r="L273" i="60"/>
  <c r="K273" i="60"/>
  <c r="J273" i="60"/>
  <c r="I273" i="60"/>
  <c r="H273" i="60"/>
  <c r="G273" i="60"/>
  <c r="N272" i="60"/>
  <c r="O272" i="60" s="1"/>
  <c r="M272" i="60"/>
  <c r="L272" i="60"/>
  <c r="J272" i="60"/>
  <c r="I272" i="60"/>
  <c r="H272" i="60"/>
  <c r="O269" i="60"/>
  <c r="O268" i="60" s="1"/>
  <c r="N269" i="60"/>
  <c r="J269" i="60"/>
  <c r="J268" i="60" s="1"/>
  <c r="G269" i="60"/>
  <c r="G268" i="60" s="1"/>
  <c r="N267" i="60"/>
  <c r="I267" i="60"/>
  <c r="I266" i="60" s="1"/>
  <c r="N266" i="60"/>
  <c r="O265" i="60"/>
  <c r="O264" i="60" s="1"/>
  <c r="N265" i="60"/>
  <c r="M265" i="60" s="1"/>
  <c r="M264" i="60" s="1"/>
  <c r="K265" i="60"/>
  <c r="K264" i="60" s="1"/>
  <c r="J265" i="60"/>
  <c r="J264" i="60" s="1"/>
  <c r="G265" i="60"/>
  <c r="G264" i="60" s="1"/>
  <c r="N263" i="60"/>
  <c r="O263" i="60" s="1"/>
  <c r="O262" i="60" s="1"/>
  <c r="M263" i="60"/>
  <c r="M262" i="60" s="1"/>
  <c r="L263" i="60"/>
  <c r="L262" i="60" s="1"/>
  <c r="J263" i="60"/>
  <c r="I263" i="60"/>
  <c r="I262" i="60" s="1"/>
  <c r="H263" i="60"/>
  <c r="H262" i="60" s="1"/>
  <c r="N262" i="60"/>
  <c r="J262" i="60"/>
  <c r="N261" i="60"/>
  <c r="K261" i="60"/>
  <c r="K260" i="60" s="1"/>
  <c r="N258" i="60"/>
  <c r="M258" i="60"/>
  <c r="M257" i="60" s="1"/>
  <c r="L258" i="60"/>
  <c r="L257" i="60" s="1"/>
  <c r="H258" i="60"/>
  <c r="H257" i="60" s="1"/>
  <c r="N257" i="60"/>
  <c r="O256" i="60"/>
  <c r="O255" i="60" s="1"/>
  <c r="N256" i="60"/>
  <c r="K256" i="60"/>
  <c r="K255" i="60" s="1"/>
  <c r="G256" i="60"/>
  <c r="G255" i="60" s="1"/>
  <c r="N253" i="60"/>
  <c r="N251" i="60"/>
  <c r="N249" i="60"/>
  <c r="L249" i="60"/>
  <c r="L248" i="60" s="1"/>
  <c r="J249" i="60"/>
  <c r="J248" i="60" s="1"/>
  <c r="N248" i="60"/>
  <c r="N247" i="60"/>
  <c r="G247" i="60"/>
  <c r="G246" i="60" s="1"/>
  <c r="N245" i="60"/>
  <c r="L245" i="60"/>
  <c r="L244" i="60" s="1"/>
  <c r="N244" i="60"/>
  <c r="N243" i="60"/>
  <c r="G243" i="60"/>
  <c r="G242" i="60" s="1"/>
  <c r="N242" i="60"/>
  <c r="N240" i="60"/>
  <c r="M240" i="60"/>
  <c r="L240" i="60"/>
  <c r="L239" i="60" s="1"/>
  <c r="J240" i="60"/>
  <c r="J239" i="60" s="1"/>
  <c r="I240" i="60"/>
  <c r="H240" i="60"/>
  <c r="H239" i="60" s="1"/>
  <c r="N239" i="60"/>
  <c r="M239" i="60"/>
  <c r="I239" i="60"/>
  <c r="N238" i="60"/>
  <c r="O236" i="60"/>
  <c r="O235" i="60" s="1"/>
  <c r="N236" i="60"/>
  <c r="M236" i="60"/>
  <c r="L236" i="60"/>
  <c r="K236" i="60"/>
  <c r="K235" i="60" s="1"/>
  <c r="J236" i="60"/>
  <c r="I236" i="60"/>
  <c r="I235" i="60" s="1"/>
  <c r="H236" i="60"/>
  <c r="H235" i="60" s="1"/>
  <c r="G236" i="60"/>
  <c r="G235" i="60" s="1"/>
  <c r="N235" i="60"/>
  <c r="M235" i="60"/>
  <c r="L235" i="60"/>
  <c r="J235" i="60"/>
  <c r="N234" i="60"/>
  <c r="N231" i="60"/>
  <c r="N229" i="60"/>
  <c r="N228" i="60"/>
  <c r="N227" i="60"/>
  <c r="N225" i="60"/>
  <c r="O225" i="60" s="1"/>
  <c r="O224" i="60" s="1"/>
  <c r="M225" i="60"/>
  <c r="M224" i="60" s="1"/>
  <c r="L225" i="60"/>
  <c r="L224" i="60" s="1"/>
  <c r="J225" i="60"/>
  <c r="J224" i="60" s="1"/>
  <c r="I225" i="60"/>
  <c r="I224" i="60" s="1"/>
  <c r="H225" i="60"/>
  <c r="H224" i="60" s="1"/>
  <c r="G225" i="60"/>
  <c r="N224" i="60"/>
  <c r="G224" i="60"/>
  <c r="O223" i="60"/>
  <c r="N223" i="60"/>
  <c r="K223" i="60" s="1"/>
  <c r="G223" i="60"/>
  <c r="N222" i="60"/>
  <c r="O222" i="60" s="1"/>
  <c r="N221" i="60"/>
  <c r="N218" i="60"/>
  <c r="J218" i="60"/>
  <c r="I218" i="60"/>
  <c r="N217" i="60"/>
  <c r="M217" i="60"/>
  <c r="N216" i="60"/>
  <c r="O215" i="60"/>
  <c r="N215" i="60"/>
  <c r="M215" i="60" s="1"/>
  <c r="L215" i="60"/>
  <c r="K215" i="60"/>
  <c r="J215" i="60"/>
  <c r="H215" i="60"/>
  <c r="G215" i="60"/>
  <c r="N214" i="60"/>
  <c r="O212" i="60"/>
  <c r="N212" i="60"/>
  <c r="M212" i="60" s="1"/>
  <c r="L212" i="60"/>
  <c r="K212" i="60"/>
  <c r="J212" i="60"/>
  <c r="H212" i="60"/>
  <c r="G212" i="60"/>
  <c r="N211" i="60"/>
  <c r="H211" i="60"/>
  <c r="G211" i="60"/>
  <c r="N210" i="60"/>
  <c r="J210" i="60" s="1"/>
  <c r="N208" i="60"/>
  <c r="O208" i="60" s="1"/>
  <c r="O207" i="60"/>
  <c r="N207" i="60"/>
  <c r="M207" i="60" s="1"/>
  <c r="L207" i="60"/>
  <c r="K207" i="60"/>
  <c r="J207" i="60"/>
  <c r="H207" i="60"/>
  <c r="G207" i="60"/>
  <c r="N206" i="60"/>
  <c r="J206" i="60" s="1"/>
  <c r="G206" i="60"/>
  <c r="N205" i="60"/>
  <c r="N204" i="60"/>
  <c r="K204" i="60"/>
  <c r="J204" i="60"/>
  <c r="N203" i="60"/>
  <c r="L203" i="60"/>
  <c r="J203" i="60"/>
  <c r="G203" i="60"/>
  <c r="N201" i="60"/>
  <c r="M201" i="60"/>
  <c r="J201" i="60"/>
  <c r="I201" i="60"/>
  <c r="H201" i="60"/>
  <c r="N200" i="60"/>
  <c r="J200" i="60" s="1"/>
  <c r="N199" i="60"/>
  <c r="O198" i="60"/>
  <c r="N198" i="60"/>
  <c r="M198" i="60" s="1"/>
  <c r="L198" i="60"/>
  <c r="K198" i="60"/>
  <c r="J198" i="60"/>
  <c r="H198" i="60"/>
  <c r="G198" i="60"/>
  <c r="N196" i="60"/>
  <c r="L196" i="60"/>
  <c r="K196" i="60"/>
  <c r="H196" i="60"/>
  <c r="G196" i="60"/>
  <c r="N195" i="60"/>
  <c r="J195" i="60" s="1"/>
  <c r="N194" i="60"/>
  <c r="K194" i="60"/>
  <c r="J194" i="60"/>
  <c r="O192" i="60"/>
  <c r="N192" i="60"/>
  <c r="L192" i="60"/>
  <c r="L191" i="60" s="1"/>
  <c r="J192" i="60"/>
  <c r="H192" i="60"/>
  <c r="H191" i="60" s="1"/>
  <c r="G192" i="60"/>
  <c r="J191" i="60"/>
  <c r="G191" i="60"/>
  <c r="N190" i="60"/>
  <c r="O190" i="60" s="1"/>
  <c r="M190" i="60"/>
  <c r="L190" i="60"/>
  <c r="K190" i="60"/>
  <c r="J190" i="60"/>
  <c r="I190" i="60"/>
  <c r="H190" i="60"/>
  <c r="G190" i="60"/>
  <c r="N189" i="60"/>
  <c r="M189" i="60"/>
  <c r="L189" i="60"/>
  <c r="K189" i="60"/>
  <c r="J189" i="60"/>
  <c r="I189" i="60"/>
  <c r="H189" i="60"/>
  <c r="G189" i="60"/>
  <c r="N188" i="60"/>
  <c r="O186" i="60"/>
  <c r="N186" i="60"/>
  <c r="K186" i="60"/>
  <c r="N185" i="60"/>
  <c r="K185" i="60"/>
  <c r="N183" i="60"/>
  <c r="K183" i="60"/>
  <c r="K182" i="60" s="1"/>
  <c r="J183" i="60"/>
  <c r="J182" i="60" s="1"/>
  <c r="N181" i="60"/>
  <c r="M181" i="60"/>
  <c r="L181" i="60"/>
  <c r="I181" i="60"/>
  <c r="H181" i="60"/>
  <c r="G181" i="60"/>
  <c r="N180" i="60"/>
  <c r="J180" i="60"/>
  <c r="N179" i="60"/>
  <c r="G179" i="60" s="1"/>
  <c r="O178" i="60"/>
  <c r="N178" i="60"/>
  <c r="M178" i="60" s="1"/>
  <c r="L178" i="60"/>
  <c r="K178" i="60"/>
  <c r="J178" i="60"/>
  <c r="H178" i="60"/>
  <c r="G178" i="60"/>
  <c r="O177" i="60"/>
  <c r="N177" i="60"/>
  <c r="L177" i="60"/>
  <c r="K177" i="60"/>
  <c r="J177" i="60"/>
  <c r="H177" i="60"/>
  <c r="G177" i="60"/>
  <c r="N176" i="60"/>
  <c r="O174" i="60"/>
  <c r="N174" i="60"/>
  <c r="K174" i="60"/>
  <c r="G174" i="60"/>
  <c r="O173" i="60"/>
  <c r="N173" i="60"/>
  <c r="K173" i="60"/>
  <c r="J173" i="60"/>
  <c r="H173" i="60"/>
  <c r="N172" i="60"/>
  <c r="I172" i="60" s="1"/>
  <c r="M172" i="60"/>
  <c r="G172" i="60"/>
  <c r="N171" i="60"/>
  <c r="J171" i="60" s="1"/>
  <c r="N170" i="60"/>
  <c r="K170" i="60"/>
  <c r="J170" i="60"/>
  <c r="N169" i="60"/>
  <c r="J169" i="60" s="1"/>
  <c r="N168" i="60"/>
  <c r="J168" i="60" s="1"/>
  <c r="H168" i="60"/>
  <c r="N165" i="60"/>
  <c r="J165" i="60" s="1"/>
  <c r="J164" i="60" s="1"/>
  <c r="N163" i="60"/>
  <c r="O163" i="60" s="1"/>
  <c r="O162" i="60" s="1"/>
  <c r="K163" i="60"/>
  <c r="K162" i="60" s="1"/>
  <c r="N161" i="60"/>
  <c r="J161" i="60" s="1"/>
  <c r="J160" i="60" s="1"/>
  <c r="N159" i="60"/>
  <c r="L159" i="60"/>
  <c r="L158" i="60" s="1"/>
  <c r="K159" i="60"/>
  <c r="K158" i="60" s="1"/>
  <c r="G159" i="60"/>
  <c r="G158" i="60" s="1"/>
  <c r="N157" i="60"/>
  <c r="J157" i="60" s="1"/>
  <c r="J156" i="60" s="1"/>
  <c r="N155" i="60"/>
  <c r="G155" i="60" s="1"/>
  <c r="G154" i="60" s="1"/>
  <c r="L155" i="60"/>
  <c r="L154" i="60" s="1"/>
  <c r="N153" i="60"/>
  <c r="M153" i="60"/>
  <c r="M152" i="60" s="1"/>
  <c r="L153" i="60"/>
  <c r="L152" i="60" s="1"/>
  <c r="H153" i="60"/>
  <c r="H152" i="60" s="1"/>
  <c r="G153" i="60"/>
  <c r="G152" i="60"/>
  <c r="N151" i="60"/>
  <c r="J151" i="60" s="1"/>
  <c r="J150" i="60" s="1"/>
  <c r="O149" i="60"/>
  <c r="N149" i="60"/>
  <c r="M149" i="60" s="1"/>
  <c r="M148" i="60" s="1"/>
  <c r="K149" i="60"/>
  <c r="J149" i="60"/>
  <c r="G149" i="60"/>
  <c r="N148" i="60"/>
  <c r="K148" i="60"/>
  <c r="J148" i="60"/>
  <c r="G148" i="60"/>
  <c r="N146" i="60"/>
  <c r="G146" i="60" s="1"/>
  <c r="G145" i="60" s="1"/>
  <c r="L146" i="60"/>
  <c r="L145" i="60" s="1"/>
  <c r="N145" i="60"/>
  <c r="N144" i="60"/>
  <c r="M144" i="60"/>
  <c r="M143" i="60" s="1"/>
  <c r="J144" i="60"/>
  <c r="J143" i="60" s="1"/>
  <c r="H144" i="60"/>
  <c r="H143" i="60" s="1"/>
  <c r="N143" i="60"/>
  <c r="N142" i="60"/>
  <c r="J142" i="60"/>
  <c r="J141" i="60" s="1"/>
  <c r="G142" i="60"/>
  <c r="G141" i="60" s="1"/>
  <c r="O140" i="60"/>
  <c r="O139" i="60" s="1"/>
  <c r="N140" i="60"/>
  <c r="M140" i="60" s="1"/>
  <c r="L140" i="60"/>
  <c r="L139" i="60" s="1"/>
  <c r="K140" i="60"/>
  <c r="K139" i="60" s="1"/>
  <c r="J140" i="60"/>
  <c r="J139" i="60" s="1"/>
  <c r="H140" i="60"/>
  <c r="H139" i="60" s="1"/>
  <c r="G140" i="60"/>
  <c r="G139" i="60" s="1"/>
  <c r="N139" i="60"/>
  <c r="M139" i="60"/>
  <c r="N138" i="60"/>
  <c r="J138" i="60"/>
  <c r="J137" i="60" s="1"/>
  <c r="N137" i="60"/>
  <c r="N136" i="60"/>
  <c r="J136" i="60"/>
  <c r="N135" i="60"/>
  <c r="J135" i="60"/>
  <c r="I135" i="60"/>
  <c r="N134" i="60"/>
  <c r="M134" i="60"/>
  <c r="K134" i="60"/>
  <c r="G134" i="60"/>
  <c r="N133" i="60"/>
  <c r="J133" i="60" s="1"/>
  <c r="O132" i="60"/>
  <c r="N132" i="60"/>
  <c r="M132" i="60" s="1"/>
  <c r="K132" i="60"/>
  <c r="J132" i="60"/>
  <c r="G132" i="60"/>
  <c r="N130" i="60"/>
  <c r="L130" i="60"/>
  <c r="L129" i="60" s="1"/>
  <c r="K130" i="60"/>
  <c r="K129" i="60" s="1"/>
  <c r="G130" i="60"/>
  <c r="G129" i="60" s="1"/>
  <c r="N129" i="60"/>
  <c r="N128" i="60"/>
  <c r="O128" i="60" s="1"/>
  <c r="M128" i="60"/>
  <c r="L128" i="60"/>
  <c r="K128" i="60"/>
  <c r="J128" i="60"/>
  <c r="I128" i="60"/>
  <c r="H128" i="60"/>
  <c r="G128" i="60"/>
  <c r="N127" i="60"/>
  <c r="M127" i="60"/>
  <c r="L127" i="60"/>
  <c r="K127" i="60"/>
  <c r="J127" i="60"/>
  <c r="I127" i="60"/>
  <c r="H127" i="60"/>
  <c r="G127" i="60"/>
  <c r="N125" i="60"/>
  <c r="J125" i="60" s="1"/>
  <c r="J124" i="60" s="1"/>
  <c r="O123" i="60"/>
  <c r="N123" i="60"/>
  <c r="M123" i="60" s="1"/>
  <c r="M122" i="60" s="1"/>
  <c r="K123" i="60"/>
  <c r="J123" i="60"/>
  <c r="G123" i="60"/>
  <c r="N122" i="60"/>
  <c r="K122" i="60"/>
  <c r="J122" i="60"/>
  <c r="G122" i="60"/>
  <c r="N121" i="60"/>
  <c r="L121" i="60"/>
  <c r="L120" i="60" s="1"/>
  <c r="K121" i="60"/>
  <c r="K120" i="60" s="1"/>
  <c r="G121" i="60"/>
  <c r="N120" i="60"/>
  <c r="G120" i="60"/>
  <c r="N119" i="60"/>
  <c r="O119" i="60" s="1"/>
  <c r="M119" i="60"/>
  <c r="L119" i="60"/>
  <c r="K119" i="60"/>
  <c r="K118" i="60" s="1"/>
  <c r="J119" i="60"/>
  <c r="I119" i="60"/>
  <c r="I118" i="60" s="1"/>
  <c r="H119" i="60"/>
  <c r="G119" i="60"/>
  <c r="G118" i="60" s="1"/>
  <c r="N118" i="60"/>
  <c r="M118" i="60"/>
  <c r="L118" i="60"/>
  <c r="J118" i="60"/>
  <c r="H118" i="60"/>
  <c r="N116" i="60"/>
  <c r="J116" i="60" s="1"/>
  <c r="J115" i="60" s="1"/>
  <c r="N114" i="60"/>
  <c r="K114" i="60"/>
  <c r="K113" i="60" s="1"/>
  <c r="N111" i="60"/>
  <c r="L111" i="60"/>
  <c r="J111" i="60"/>
  <c r="J110" i="60" s="1"/>
  <c r="G111" i="60"/>
  <c r="G110" i="60" s="1"/>
  <c r="L110" i="60"/>
  <c r="N109" i="60"/>
  <c r="M109" i="60"/>
  <c r="M108" i="60" s="1"/>
  <c r="L109" i="60"/>
  <c r="H109" i="60"/>
  <c r="N108" i="60"/>
  <c r="L108" i="60"/>
  <c r="H108" i="60"/>
  <c r="N106" i="60"/>
  <c r="J106" i="60" s="1"/>
  <c r="J105" i="60" s="1"/>
  <c r="O104" i="60"/>
  <c r="N104" i="60"/>
  <c r="M104" i="60" s="1"/>
  <c r="M103" i="60" s="1"/>
  <c r="K104" i="60"/>
  <c r="J104" i="60"/>
  <c r="G104" i="60"/>
  <c r="N103" i="60"/>
  <c r="K103" i="60"/>
  <c r="J103" i="60"/>
  <c r="G103" i="60"/>
  <c r="N102" i="60"/>
  <c r="M102" i="60"/>
  <c r="L102" i="60"/>
  <c r="I102" i="60"/>
  <c r="H102" i="60"/>
  <c r="N101" i="60"/>
  <c r="H101" i="60"/>
  <c r="N99" i="60"/>
  <c r="J99" i="60" s="1"/>
  <c r="J98" i="60" s="1"/>
  <c r="O97" i="60"/>
  <c r="N97" i="60"/>
  <c r="M97" i="60" s="1"/>
  <c r="M96" i="60" s="1"/>
  <c r="K97" i="60"/>
  <c r="J97" i="60"/>
  <c r="G97" i="60"/>
  <c r="N96" i="60"/>
  <c r="K96" i="60"/>
  <c r="J96" i="60"/>
  <c r="G96" i="60"/>
  <c r="N95" i="60"/>
  <c r="L95" i="60"/>
  <c r="L94" i="60" s="1"/>
  <c r="K95" i="60"/>
  <c r="K94" i="60" s="1"/>
  <c r="H95" i="60"/>
  <c r="G95" i="60"/>
  <c r="N94" i="60"/>
  <c r="H94" i="60"/>
  <c r="G94" i="60"/>
  <c r="N93" i="60"/>
  <c r="M93" i="60"/>
  <c r="M92" i="60" s="1"/>
  <c r="L93" i="60"/>
  <c r="L92" i="60" s="1"/>
  <c r="I93" i="60"/>
  <c r="H93" i="60"/>
  <c r="H92" i="60" s="1"/>
  <c r="N92" i="60"/>
  <c r="I92" i="60"/>
  <c r="N91" i="60"/>
  <c r="N90" i="60" s="1"/>
  <c r="N87" i="60"/>
  <c r="O85" i="60"/>
  <c r="N85" i="60"/>
  <c r="M85" i="60" s="1"/>
  <c r="M84" i="60" s="1"/>
  <c r="L85" i="60"/>
  <c r="L84" i="60" s="1"/>
  <c r="K85" i="60"/>
  <c r="K84" i="60" s="1"/>
  <c r="J85" i="60"/>
  <c r="H85" i="60"/>
  <c r="G85" i="60"/>
  <c r="G84" i="60" s="1"/>
  <c r="N84" i="60"/>
  <c r="J84" i="60"/>
  <c r="H84" i="60"/>
  <c r="N83" i="60"/>
  <c r="O83" i="60" s="1"/>
  <c r="M83" i="60"/>
  <c r="M82" i="60" s="1"/>
  <c r="L83" i="60"/>
  <c r="L82" i="60" s="1"/>
  <c r="J83" i="60"/>
  <c r="I83" i="60"/>
  <c r="H83" i="60"/>
  <c r="H82" i="60" s="1"/>
  <c r="G83" i="60"/>
  <c r="G82" i="60" s="1"/>
  <c r="N82" i="60"/>
  <c r="J82" i="60"/>
  <c r="I82" i="60"/>
  <c r="N81" i="60"/>
  <c r="O78" i="60"/>
  <c r="N78" i="60"/>
  <c r="M78" i="60" s="1"/>
  <c r="K78" i="60"/>
  <c r="J78" i="60"/>
  <c r="G78" i="60"/>
  <c r="N77" i="60"/>
  <c r="G77" i="60"/>
  <c r="O76" i="60"/>
  <c r="N76" i="60"/>
  <c r="M76" i="60"/>
  <c r="L76" i="60"/>
  <c r="K76" i="60"/>
  <c r="J76" i="60"/>
  <c r="I76" i="60"/>
  <c r="H76" i="60"/>
  <c r="G76" i="60"/>
  <c r="N75" i="60"/>
  <c r="J75" i="60"/>
  <c r="N74" i="60"/>
  <c r="N71" i="60" s="1"/>
  <c r="O73" i="60"/>
  <c r="N73" i="60"/>
  <c r="M73" i="60" s="1"/>
  <c r="M72" i="60" s="1"/>
  <c r="K73" i="60"/>
  <c r="J73" i="60"/>
  <c r="G73" i="60"/>
  <c r="N72" i="60"/>
  <c r="K72" i="60"/>
  <c r="J72" i="60"/>
  <c r="G72" i="60"/>
  <c r="N70" i="60"/>
  <c r="L70" i="60"/>
  <c r="L68" i="60" s="1"/>
  <c r="K70" i="60"/>
  <c r="K68" i="60" s="1"/>
  <c r="G70" i="60"/>
  <c r="O69" i="60"/>
  <c r="N69" i="60"/>
  <c r="M69" i="60"/>
  <c r="L69" i="60"/>
  <c r="K69" i="60"/>
  <c r="J69" i="60"/>
  <c r="I69" i="60"/>
  <c r="H69" i="60"/>
  <c r="G69" i="60"/>
  <c r="N67" i="60"/>
  <c r="J67" i="60" s="1"/>
  <c r="N66" i="60"/>
  <c r="K66" i="60"/>
  <c r="N63" i="60"/>
  <c r="L63" i="60"/>
  <c r="G63" i="60"/>
  <c r="L62" i="60"/>
  <c r="G62" i="60"/>
  <c r="N61" i="60"/>
  <c r="I61" i="60"/>
  <c r="N60" i="60"/>
  <c r="J60" i="60" s="1"/>
  <c r="O59" i="60"/>
  <c r="N59" i="60"/>
  <c r="M59" i="60" s="1"/>
  <c r="K59" i="60"/>
  <c r="J59" i="60"/>
  <c r="G59" i="60"/>
  <c r="N58" i="60"/>
  <c r="G58" i="60"/>
  <c r="O57" i="60"/>
  <c r="N57" i="60"/>
  <c r="M57" i="60"/>
  <c r="L57" i="60"/>
  <c r="K57" i="60"/>
  <c r="J57" i="60"/>
  <c r="I57" i="60"/>
  <c r="H57" i="60"/>
  <c r="G57" i="60"/>
  <c r="N56" i="60"/>
  <c r="J56" i="60" s="1"/>
  <c r="N55" i="60"/>
  <c r="N54" i="60"/>
  <c r="O53" i="60"/>
  <c r="N53" i="60"/>
  <c r="M53" i="60"/>
  <c r="K53" i="60"/>
  <c r="J53" i="60"/>
  <c r="I53" i="60"/>
  <c r="G53" i="60"/>
  <c r="N52" i="60"/>
  <c r="O50" i="60"/>
  <c r="N50" i="60"/>
  <c r="K50" i="60"/>
  <c r="J50" i="60"/>
  <c r="G50" i="60"/>
  <c r="G49" i="60" s="1"/>
  <c r="N49" i="60"/>
  <c r="K49" i="60"/>
  <c r="J49" i="60"/>
  <c r="N47" i="60"/>
  <c r="M47" i="60" s="1"/>
  <c r="M46" i="60" s="1"/>
  <c r="N45" i="60"/>
  <c r="K45" i="60"/>
  <c r="J45" i="60"/>
  <c r="O44" i="60"/>
  <c r="N44" i="60"/>
  <c r="L44" i="60"/>
  <c r="J44" i="60"/>
  <c r="H44" i="60"/>
  <c r="G44" i="60"/>
  <c r="N43" i="60"/>
  <c r="M43" i="60"/>
  <c r="L43" i="60"/>
  <c r="I43" i="60"/>
  <c r="H43" i="60"/>
  <c r="N42" i="60"/>
  <c r="M42" i="60" s="1"/>
  <c r="N40" i="60"/>
  <c r="J40" i="60"/>
  <c r="J39" i="60" s="1"/>
  <c r="G40" i="60"/>
  <c r="G39" i="60" s="1"/>
  <c r="O38" i="60"/>
  <c r="N38" i="60"/>
  <c r="M38" i="60" s="1"/>
  <c r="M37" i="60" s="1"/>
  <c r="L38" i="60"/>
  <c r="K38" i="60"/>
  <c r="K37" i="60" s="1"/>
  <c r="J38" i="60"/>
  <c r="J37" i="60" s="1"/>
  <c r="H38" i="60"/>
  <c r="G38" i="60"/>
  <c r="N37" i="60"/>
  <c r="L37" i="60"/>
  <c r="H37" i="60"/>
  <c r="G37" i="60"/>
  <c r="N36" i="60"/>
  <c r="I36" i="60"/>
  <c r="N35" i="60"/>
  <c r="M35" i="60" s="1"/>
  <c r="N34" i="60"/>
  <c r="O33" i="60"/>
  <c r="N33" i="60"/>
  <c r="M33" i="60" s="1"/>
  <c r="L33" i="60"/>
  <c r="K33" i="60"/>
  <c r="J33" i="60"/>
  <c r="H33" i="60"/>
  <c r="G33" i="60"/>
  <c r="N32" i="60"/>
  <c r="M32" i="60"/>
  <c r="J32" i="60"/>
  <c r="H32" i="60"/>
  <c r="N31" i="60"/>
  <c r="M31" i="60" s="1"/>
  <c r="O30" i="60"/>
  <c r="N30" i="60"/>
  <c r="K30" i="60"/>
  <c r="G30" i="60"/>
  <c r="O28" i="60"/>
  <c r="N28" i="60"/>
  <c r="H28" i="60" s="1"/>
  <c r="G28" i="60"/>
  <c r="N27" i="60"/>
  <c r="H27" i="60"/>
  <c r="N26" i="60"/>
  <c r="G26" i="60"/>
  <c r="N25" i="60"/>
  <c r="H25" i="60"/>
  <c r="N24" i="60"/>
  <c r="H24" i="60" s="1"/>
  <c r="N23" i="60"/>
  <c r="M23" i="60" s="1"/>
  <c r="G14" i="60"/>
  <c r="G13" i="60"/>
  <c r="G12" i="60"/>
  <c r="G11" i="60"/>
  <c r="G15" i="60" s="1"/>
  <c r="G10" i="60"/>
  <c r="F8" i="60"/>
  <c r="F7" i="60"/>
  <c r="F6" i="60"/>
  <c r="A5" i="60"/>
  <c r="A1" i="60"/>
  <c r="F27" i="59"/>
  <c r="F26" i="59"/>
  <c r="F24" i="59" s="1"/>
  <c r="F23" i="59" s="1"/>
  <c r="F31" i="59" s="1"/>
  <c r="F25" i="59"/>
  <c r="F20" i="59"/>
  <c r="F15" i="59"/>
  <c r="F14" i="59" s="1"/>
  <c r="F11" i="59"/>
  <c r="F10" i="59"/>
  <c r="E8" i="59"/>
  <c r="E7" i="59"/>
  <c r="E6" i="59"/>
  <c r="A5" i="59"/>
  <c r="A3" i="59"/>
  <c r="A2" i="59"/>
  <c r="A1" i="59"/>
  <c r="M121" i="60" l="1"/>
  <c r="M120" i="60" s="1"/>
  <c r="O121" i="60"/>
  <c r="J121" i="60"/>
  <c r="J120" i="60" s="1"/>
  <c r="J117" i="60" s="1"/>
  <c r="L134" i="60"/>
  <c r="H134" i="60"/>
  <c r="O134" i="60"/>
  <c r="J134" i="60"/>
  <c r="M135" i="60"/>
  <c r="K135" i="60"/>
  <c r="G135" i="60"/>
  <c r="L135" i="60"/>
  <c r="M142" i="60"/>
  <c r="M141" i="60" s="1"/>
  <c r="K142" i="60"/>
  <c r="K141" i="60" s="1"/>
  <c r="O142" i="60"/>
  <c r="N141" i="60"/>
  <c r="O144" i="60"/>
  <c r="O143" i="60" s="1"/>
  <c r="K144" i="60"/>
  <c r="K143" i="60" s="1"/>
  <c r="G144" i="60"/>
  <c r="G143" i="60" s="1"/>
  <c r="L144" i="60"/>
  <c r="L143" i="60" s="1"/>
  <c r="N162" i="60"/>
  <c r="M183" i="60"/>
  <c r="M182" i="60" s="1"/>
  <c r="L183" i="60"/>
  <c r="L182" i="60" s="1"/>
  <c r="G183" i="60"/>
  <c r="G182" i="60" s="1"/>
  <c r="O183" i="60"/>
  <c r="H183" i="60"/>
  <c r="H182" i="60" s="1"/>
  <c r="M204" i="60"/>
  <c r="O204" i="60"/>
  <c r="G204" i="60"/>
  <c r="M211" i="60"/>
  <c r="I211" i="60"/>
  <c r="L211" i="60"/>
  <c r="K211" i="60"/>
  <c r="J211" i="60"/>
  <c r="N209" i="60"/>
  <c r="K251" i="60"/>
  <c r="K250" i="60" s="1"/>
  <c r="O251" i="60"/>
  <c r="O250" i="60" s="1"/>
  <c r="G251" i="60"/>
  <c r="G250" i="60" s="1"/>
  <c r="K301" i="60"/>
  <c r="O301" i="60"/>
  <c r="G301" i="60"/>
  <c r="O318" i="60"/>
  <c r="L318" i="60"/>
  <c r="L317" i="60" s="1"/>
  <c r="N317" i="60"/>
  <c r="N314" i="60" s="1"/>
  <c r="J318" i="60"/>
  <c r="J317" i="60" s="1"/>
  <c r="J314" i="60" s="1"/>
  <c r="I318" i="60"/>
  <c r="I317" i="60" s="1"/>
  <c r="H318" i="60"/>
  <c r="H317" i="60" s="1"/>
  <c r="M357" i="60"/>
  <c r="M356" i="60" s="1"/>
  <c r="J357" i="60"/>
  <c r="J356" i="60" s="1"/>
  <c r="K357" i="60"/>
  <c r="K356" i="60" s="1"/>
  <c r="G357" i="60"/>
  <c r="G356" i="60" s="1"/>
  <c r="O357" i="60"/>
  <c r="O356" i="60" s="1"/>
  <c r="K457" i="60"/>
  <c r="K456" i="60" s="1"/>
  <c r="N456" i="60"/>
  <c r="O457" i="60"/>
  <c r="G457" i="60"/>
  <c r="G456" i="60" s="1"/>
  <c r="M515" i="60"/>
  <c r="M514" i="60" s="1"/>
  <c r="L515" i="60"/>
  <c r="L514" i="60" s="1"/>
  <c r="G515" i="60"/>
  <c r="G514" i="60" s="1"/>
  <c r="J515" i="60"/>
  <c r="J514" i="60" s="1"/>
  <c r="K515" i="60"/>
  <c r="K514" i="60" s="1"/>
  <c r="H515" i="60"/>
  <c r="H514" i="60" s="1"/>
  <c r="N514" i="60"/>
  <c r="O515" i="60"/>
  <c r="O514" i="60" s="1"/>
  <c r="O25" i="60"/>
  <c r="L25" i="60"/>
  <c r="G25" i="60"/>
  <c r="M27" i="60"/>
  <c r="M22" i="60" s="1"/>
  <c r="I27" i="60"/>
  <c r="M34" i="60"/>
  <c r="K34" i="60"/>
  <c r="O36" i="60"/>
  <c r="K36" i="60"/>
  <c r="G36" i="60"/>
  <c r="M54" i="60"/>
  <c r="L54" i="60"/>
  <c r="G54" i="60"/>
  <c r="M55" i="60"/>
  <c r="J55" i="60"/>
  <c r="M58" i="60"/>
  <c r="O58" i="60"/>
  <c r="J58" i="60"/>
  <c r="O61" i="60"/>
  <c r="L61" i="60"/>
  <c r="H61" i="60"/>
  <c r="M77" i="60"/>
  <c r="O77" i="60"/>
  <c r="J77" i="60"/>
  <c r="M87" i="60"/>
  <c r="M86" i="60" s="1"/>
  <c r="K87" i="60"/>
  <c r="K86" i="60" s="1"/>
  <c r="O101" i="60"/>
  <c r="J101" i="60"/>
  <c r="O168" i="60"/>
  <c r="K168" i="60"/>
  <c r="G168" i="60"/>
  <c r="G167" i="60" s="1"/>
  <c r="G166" i="60" s="1"/>
  <c r="L168" i="60"/>
  <c r="M169" i="60"/>
  <c r="K169" i="60"/>
  <c r="O169" i="60"/>
  <c r="H169" i="60"/>
  <c r="M179" i="60"/>
  <c r="K179" i="60"/>
  <c r="O179" i="60"/>
  <c r="M199" i="60"/>
  <c r="K199" i="60"/>
  <c r="G199" i="60"/>
  <c r="M206" i="60"/>
  <c r="I206" i="60"/>
  <c r="K206" i="60"/>
  <c r="M214" i="60"/>
  <c r="I214" i="60"/>
  <c r="L214" i="60"/>
  <c r="H214" i="60"/>
  <c r="K214" i="60"/>
  <c r="J214" i="60"/>
  <c r="M227" i="60"/>
  <c r="K227" i="60"/>
  <c r="O227" i="60"/>
  <c r="J227" i="60"/>
  <c r="H227" i="60"/>
  <c r="G227" i="60"/>
  <c r="M231" i="60"/>
  <c r="M230" i="60" s="1"/>
  <c r="L231" i="60"/>
  <c r="L230" i="60" s="1"/>
  <c r="J231" i="60"/>
  <c r="J230" i="60" s="1"/>
  <c r="O231" i="60"/>
  <c r="O230" i="60" s="1"/>
  <c r="H231" i="60"/>
  <c r="H230" i="60" s="1"/>
  <c r="K231" i="60"/>
  <c r="K230" i="60" s="1"/>
  <c r="G231" i="60"/>
  <c r="G230" i="60" s="1"/>
  <c r="O253" i="60"/>
  <c r="O252" i="60" s="1"/>
  <c r="L253" i="60"/>
  <c r="L252" i="60" s="1"/>
  <c r="N252" i="60"/>
  <c r="M253" i="60"/>
  <c r="M252" i="60" s="1"/>
  <c r="J253" i="60"/>
  <c r="J252" i="60" s="1"/>
  <c r="I253" i="60"/>
  <c r="I252" i="60" s="1"/>
  <c r="H253" i="60"/>
  <c r="H252" i="60" s="1"/>
  <c r="M290" i="60"/>
  <c r="J290" i="60"/>
  <c r="G290" i="60"/>
  <c r="O290" i="60"/>
  <c r="O303" i="60"/>
  <c r="M303" i="60"/>
  <c r="I303" i="60"/>
  <c r="L303" i="60"/>
  <c r="G303" i="60"/>
  <c r="K303" i="60"/>
  <c r="J303" i="60"/>
  <c r="H303" i="60"/>
  <c r="K309" i="60"/>
  <c r="G309" i="60"/>
  <c r="O345" i="60"/>
  <c r="O344" i="60" s="1"/>
  <c r="L345" i="60"/>
  <c r="N344" i="60"/>
  <c r="J345" i="60"/>
  <c r="J344" i="60" s="1"/>
  <c r="I345" i="60"/>
  <c r="H345" i="60"/>
  <c r="O360" i="60"/>
  <c r="M360" i="60"/>
  <c r="H360" i="60"/>
  <c r="L360" i="60"/>
  <c r="J360" i="60"/>
  <c r="I360" i="60"/>
  <c r="M510" i="60"/>
  <c r="M509" i="60" s="1"/>
  <c r="K510" i="60"/>
  <c r="K509" i="60" s="1"/>
  <c r="J510" i="60"/>
  <c r="J509" i="60" s="1"/>
  <c r="H510" i="60"/>
  <c r="H509" i="60" s="1"/>
  <c r="O510" i="60"/>
  <c r="O509" i="60" s="1"/>
  <c r="G510" i="60"/>
  <c r="G509" i="60" s="1"/>
  <c r="L510" i="60"/>
  <c r="L509" i="60" s="1"/>
  <c r="N22" i="60"/>
  <c r="I25" i="60"/>
  <c r="J27" i="60"/>
  <c r="O27" i="60"/>
  <c r="O34" i="60"/>
  <c r="J36" i="60"/>
  <c r="N51" i="60"/>
  <c r="N48" i="60" s="1"/>
  <c r="H54" i="60"/>
  <c r="O54" i="60"/>
  <c r="O55" i="60"/>
  <c r="H58" i="60"/>
  <c r="J61" i="60"/>
  <c r="M63" i="60"/>
  <c r="M62" i="60" s="1"/>
  <c r="K63" i="60"/>
  <c r="K62" i="60" s="1"/>
  <c r="N62" i="60"/>
  <c r="M66" i="60"/>
  <c r="O66" i="60"/>
  <c r="G66" i="60"/>
  <c r="J74" i="60"/>
  <c r="J71" i="60" s="1"/>
  <c r="H77" i="60"/>
  <c r="N86" i="60"/>
  <c r="O87" i="60"/>
  <c r="I101" i="60"/>
  <c r="I100" i="60" s="1"/>
  <c r="H100" i="60"/>
  <c r="L107" i="60"/>
  <c r="M114" i="60"/>
  <c r="M113" i="60" s="1"/>
  <c r="O114" i="60"/>
  <c r="G114" i="60"/>
  <c r="G113" i="60" s="1"/>
  <c r="J131" i="60"/>
  <c r="M136" i="60"/>
  <c r="O136" i="60"/>
  <c r="G136" i="60"/>
  <c r="K136" i="60"/>
  <c r="M146" i="60"/>
  <c r="M145" i="60" s="1"/>
  <c r="O146" i="60"/>
  <c r="J146" i="60"/>
  <c r="J145" i="60" s="1"/>
  <c r="H146" i="60"/>
  <c r="H145" i="60" s="1"/>
  <c r="M155" i="60"/>
  <c r="M154" i="60" s="1"/>
  <c r="K155" i="60"/>
  <c r="K154" i="60" s="1"/>
  <c r="N154" i="60"/>
  <c r="O155" i="60"/>
  <c r="H155" i="60"/>
  <c r="H154" i="60" s="1"/>
  <c r="M163" i="60"/>
  <c r="M162" i="60" s="1"/>
  <c r="L163" i="60"/>
  <c r="L162" i="60" s="1"/>
  <c r="G163" i="60"/>
  <c r="G162" i="60" s="1"/>
  <c r="J163" i="60"/>
  <c r="J162" i="60" s="1"/>
  <c r="I168" i="60"/>
  <c r="G169" i="60"/>
  <c r="L172" i="60"/>
  <c r="H172" i="60"/>
  <c r="O172" i="60"/>
  <c r="J172" i="60"/>
  <c r="J167" i="60" s="1"/>
  <c r="J166" i="60" s="1"/>
  <c r="O199" i="60"/>
  <c r="H206" i="60"/>
  <c r="O206" i="60"/>
  <c r="M208" i="60"/>
  <c r="K208" i="60"/>
  <c r="J208" i="60"/>
  <c r="G208" i="60"/>
  <c r="G202" i="60" s="1"/>
  <c r="O214" i="60"/>
  <c r="M222" i="60"/>
  <c r="M221" i="60" s="1"/>
  <c r="L222" i="60"/>
  <c r="L221" i="60" s="1"/>
  <c r="H222" i="60"/>
  <c r="H221" i="60" s="1"/>
  <c r="K222" i="60"/>
  <c r="K221" i="60" s="1"/>
  <c r="G222" i="60"/>
  <c r="G221" i="60" s="1"/>
  <c r="J222" i="60"/>
  <c r="J221" i="60" s="1"/>
  <c r="I222" i="60"/>
  <c r="I221" i="60" s="1"/>
  <c r="O309" i="60"/>
  <c r="O307" i="60" s="1"/>
  <c r="L379" i="60"/>
  <c r="L378" i="60" s="1"/>
  <c r="H379" i="60"/>
  <c r="H378" i="60" s="1"/>
  <c r="K379" i="60"/>
  <c r="K378" i="60" s="1"/>
  <c r="N378" i="60"/>
  <c r="O379" i="60"/>
  <c r="J379" i="60"/>
  <c r="J378" i="60" s="1"/>
  <c r="M379" i="60"/>
  <c r="M378" i="60" s="1"/>
  <c r="I379" i="60"/>
  <c r="I378" i="60" s="1"/>
  <c r="G379" i="60"/>
  <c r="G378" i="60" s="1"/>
  <c r="J25" i="60"/>
  <c r="O26" i="60"/>
  <c r="H26" i="60"/>
  <c r="K27" i="60"/>
  <c r="O32" i="60"/>
  <c r="L32" i="60"/>
  <c r="G34" i="60"/>
  <c r="L36" i="60"/>
  <c r="M40" i="60"/>
  <c r="M39" i="60" s="1"/>
  <c r="K40" i="60"/>
  <c r="K39" i="60" s="1"/>
  <c r="O43" i="60"/>
  <c r="K43" i="60"/>
  <c r="G43" i="60"/>
  <c r="J54" i="60"/>
  <c r="G55" i="60"/>
  <c r="K58" i="60"/>
  <c r="K61" i="60"/>
  <c r="H63" i="60"/>
  <c r="H62" i="60" s="1"/>
  <c r="O63" i="60"/>
  <c r="J65" i="60"/>
  <c r="G68" i="60"/>
  <c r="M70" i="60"/>
  <c r="M68" i="60" s="1"/>
  <c r="O70" i="60"/>
  <c r="J70" i="60"/>
  <c r="J68" i="60" s="1"/>
  <c r="N68" i="60"/>
  <c r="K77" i="60"/>
  <c r="G87" i="60"/>
  <c r="G86" i="60" s="1"/>
  <c r="O93" i="60"/>
  <c r="K93" i="60"/>
  <c r="K92" i="60" s="1"/>
  <c r="G93" i="60"/>
  <c r="G92" i="60" s="1"/>
  <c r="L101" i="60"/>
  <c r="L100" i="60" s="1"/>
  <c r="O102" i="60"/>
  <c r="K102" i="60"/>
  <c r="G102" i="60"/>
  <c r="O109" i="60"/>
  <c r="J109" i="60"/>
  <c r="J108" i="60" s="1"/>
  <c r="J107" i="60" s="1"/>
  <c r="M111" i="60"/>
  <c r="M110" i="60" s="1"/>
  <c r="M107" i="60" s="1"/>
  <c r="K111" i="60"/>
  <c r="K110" i="60" s="1"/>
  <c r="N110" i="60"/>
  <c r="N107" i="60" s="1"/>
  <c r="N113" i="60"/>
  <c r="M25" i="60"/>
  <c r="G27" i="60"/>
  <c r="L27" i="60"/>
  <c r="M30" i="60"/>
  <c r="M29" i="60" s="1"/>
  <c r="J30" i="60"/>
  <c r="I32" i="60"/>
  <c r="J34" i="60"/>
  <c r="H36" i="60"/>
  <c r="M36" i="60"/>
  <c r="N39" i="60"/>
  <c r="O40" i="60"/>
  <c r="J43" i="60"/>
  <c r="M44" i="60"/>
  <c r="K44" i="60"/>
  <c r="M45" i="60"/>
  <c r="O45" i="60"/>
  <c r="G45" i="60"/>
  <c r="L53" i="60"/>
  <c r="H53" i="60"/>
  <c r="K54" i="60"/>
  <c r="K55" i="60"/>
  <c r="L58" i="60"/>
  <c r="G61" i="60"/>
  <c r="M61" i="60"/>
  <c r="J63" i="60"/>
  <c r="J62" i="60" s="1"/>
  <c r="J66" i="60"/>
  <c r="H70" i="60"/>
  <c r="H68" i="60" s="1"/>
  <c r="L77" i="60"/>
  <c r="J87" i="60"/>
  <c r="J86" i="60" s="1"/>
  <c r="J93" i="60"/>
  <c r="J92" i="60" s="1"/>
  <c r="M95" i="60"/>
  <c r="M94" i="60" s="1"/>
  <c r="O95" i="60"/>
  <c r="J95" i="60"/>
  <c r="J94" i="60" s="1"/>
  <c r="N100" i="60"/>
  <c r="M101" i="60"/>
  <c r="M100" i="60" s="1"/>
  <c r="J102" i="60"/>
  <c r="I109" i="60"/>
  <c r="I108" i="60" s="1"/>
  <c r="H111" i="60"/>
  <c r="H110" i="60" s="1"/>
  <c r="H107" i="60" s="1"/>
  <c r="O111" i="60"/>
  <c r="J114" i="60"/>
  <c r="J113" i="60" s="1"/>
  <c r="J112" i="60" s="1"/>
  <c r="H121" i="60"/>
  <c r="H120" i="60" s="1"/>
  <c r="M130" i="60"/>
  <c r="M129" i="60" s="1"/>
  <c r="O130" i="60"/>
  <c r="J130" i="60"/>
  <c r="J129" i="60" s="1"/>
  <c r="H130" i="60"/>
  <c r="H129" i="60" s="1"/>
  <c r="I134" i="60"/>
  <c r="H135" i="60"/>
  <c r="O135" i="60"/>
  <c r="I144" i="60"/>
  <c r="I143" i="60" s="1"/>
  <c r="K146" i="60"/>
  <c r="K145" i="60" s="1"/>
  <c r="O153" i="60"/>
  <c r="J153" i="60"/>
  <c r="J152" i="60" s="1"/>
  <c r="J147" i="60" s="1"/>
  <c r="N152" i="60"/>
  <c r="I153" i="60"/>
  <c r="I152" i="60" s="1"/>
  <c r="J155" i="60"/>
  <c r="J154" i="60" s="1"/>
  <c r="M159" i="60"/>
  <c r="M158" i="60" s="1"/>
  <c r="O159" i="60"/>
  <c r="O158" i="60" s="1"/>
  <c r="J159" i="60"/>
  <c r="J158" i="60" s="1"/>
  <c r="H159" i="60"/>
  <c r="H158" i="60" s="1"/>
  <c r="H163" i="60"/>
  <c r="H162" i="60" s="1"/>
  <c r="M168" i="60"/>
  <c r="L169" i="60"/>
  <c r="M170" i="60"/>
  <c r="O170" i="60"/>
  <c r="G170" i="60"/>
  <c r="K172" i="60"/>
  <c r="J176" i="60"/>
  <c r="J175" i="60" s="1"/>
  <c r="N175" i="60"/>
  <c r="J179" i="60"/>
  <c r="N182" i="60"/>
  <c r="M186" i="60"/>
  <c r="M185" i="60" s="1"/>
  <c r="J186" i="60"/>
  <c r="J185" i="60" s="1"/>
  <c r="G186" i="60"/>
  <c r="G185" i="60" s="1"/>
  <c r="M196" i="60"/>
  <c r="I196" i="60"/>
  <c r="O196" i="60"/>
  <c r="J196" i="60"/>
  <c r="J193" i="60" s="1"/>
  <c r="J199" i="60"/>
  <c r="O201" i="60"/>
  <c r="K201" i="60"/>
  <c r="G201" i="60"/>
  <c r="L201" i="60"/>
  <c r="M203" i="60"/>
  <c r="K203" i="60"/>
  <c r="K202" i="60" s="1"/>
  <c r="O203" i="60"/>
  <c r="H203" i="60"/>
  <c r="L206" i="60"/>
  <c r="O211" i="60"/>
  <c r="G214" i="60"/>
  <c r="L227" i="60"/>
  <c r="O276" i="60"/>
  <c r="M276" i="60"/>
  <c r="H276" i="60"/>
  <c r="L276" i="60"/>
  <c r="J276" i="60"/>
  <c r="I276" i="60"/>
  <c r="M282" i="60"/>
  <c r="K282" i="60"/>
  <c r="J282" i="60"/>
  <c r="G282" i="60"/>
  <c r="K290" i="60"/>
  <c r="M345" i="60"/>
  <c r="M446" i="60"/>
  <c r="M445" i="60" s="1"/>
  <c r="O446" i="60"/>
  <c r="O445" i="60" s="1"/>
  <c r="J446" i="60"/>
  <c r="J445" i="60" s="1"/>
  <c r="L446" i="60"/>
  <c r="L445" i="60" s="1"/>
  <c r="H446" i="60"/>
  <c r="H445" i="60" s="1"/>
  <c r="G446" i="60"/>
  <c r="G445" i="60" s="1"/>
  <c r="K446" i="60"/>
  <c r="K445" i="60" s="1"/>
  <c r="O218" i="60"/>
  <c r="M218" i="60"/>
  <c r="H218" i="60"/>
  <c r="L218" i="60"/>
  <c r="G218" i="60"/>
  <c r="K228" i="60"/>
  <c r="K226" i="60" s="1"/>
  <c r="G228" i="60"/>
  <c r="G226" i="60" s="1"/>
  <c r="G220" i="60" s="1"/>
  <c r="O284" i="60"/>
  <c r="L284" i="60"/>
  <c r="M284" i="60"/>
  <c r="J284" i="60"/>
  <c r="J281" i="60" s="1"/>
  <c r="M337" i="60"/>
  <c r="M336" i="60" s="1"/>
  <c r="J337" i="60"/>
  <c r="J336" i="60" s="1"/>
  <c r="G337" i="60"/>
  <c r="G336" i="60" s="1"/>
  <c r="O337" i="60"/>
  <c r="O336" i="60" s="1"/>
  <c r="H354" i="60"/>
  <c r="H353" i="60" s="1"/>
  <c r="J365" i="60"/>
  <c r="I365" i="60"/>
  <c r="M373" i="60"/>
  <c r="M372" i="60" s="1"/>
  <c r="M371" i="60" s="1"/>
  <c r="L373" i="60"/>
  <c r="L372" i="60" s="1"/>
  <c r="H373" i="60"/>
  <c r="H372" i="60" s="1"/>
  <c r="J373" i="60"/>
  <c r="J372" i="60" s="1"/>
  <c r="O373" i="60"/>
  <c r="O372" i="60" s="1"/>
  <c r="I373" i="60"/>
  <c r="I372" i="60" s="1"/>
  <c r="M402" i="60"/>
  <c r="M401" i="60" s="1"/>
  <c r="J402" i="60"/>
  <c r="J401" i="60" s="1"/>
  <c r="N401" i="60"/>
  <c r="O419" i="60"/>
  <c r="M419" i="60"/>
  <c r="M418" i="60" s="1"/>
  <c r="H419" i="60"/>
  <c r="H418" i="60" s="1"/>
  <c r="L419" i="60"/>
  <c r="L418" i="60" s="1"/>
  <c r="J419" i="60"/>
  <c r="J418" i="60" s="1"/>
  <c r="J415" i="60" s="1"/>
  <c r="N455" i="60"/>
  <c r="K491" i="61"/>
  <c r="K490" i="61" s="1"/>
  <c r="J490" i="61"/>
  <c r="J503" i="61"/>
  <c r="K504" i="61"/>
  <c r="K503" i="61" s="1"/>
  <c r="M173" i="60"/>
  <c r="L173" i="60"/>
  <c r="G173" i="60"/>
  <c r="M174" i="60"/>
  <c r="J174" i="60"/>
  <c r="M177" i="60"/>
  <c r="I177" i="60"/>
  <c r="O181" i="60"/>
  <c r="J181" i="60"/>
  <c r="M192" i="60"/>
  <c r="M191" i="60" s="1"/>
  <c r="K192" i="60"/>
  <c r="K191" i="60" s="1"/>
  <c r="N191" i="60"/>
  <c r="M194" i="60"/>
  <c r="O194" i="60"/>
  <c r="G194" i="60"/>
  <c r="J209" i="60"/>
  <c r="J217" i="60"/>
  <c r="I217" i="60"/>
  <c r="O228" i="60"/>
  <c r="O245" i="60"/>
  <c r="O244" i="60" s="1"/>
  <c r="M245" i="60"/>
  <c r="M244" i="60" s="1"/>
  <c r="H245" i="60"/>
  <c r="H244" i="60" s="1"/>
  <c r="J245" i="60"/>
  <c r="J244" i="60" s="1"/>
  <c r="I245" i="60"/>
  <c r="I244" i="60" s="1"/>
  <c r="M261" i="60"/>
  <c r="M260" i="60" s="1"/>
  <c r="O261" i="60"/>
  <c r="O260" i="60" s="1"/>
  <c r="G261" i="60"/>
  <c r="G260" i="60" s="1"/>
  <c r="J261" i="60"/>
  <c r="J260" i="60" s="1"/>
  <c r="J259" i="60" s="1"/>
  <c r="O267" i="60"/>
  <c r="O266" i="60" s="1"/>
  <c r="M267" i="60"/>
  <c r="M266" i="60" s="1"/>
  <c r="H267" i="60"/>
  <c r="H266" i="60" s="1"/>
  <c r="L267" i="60"/>
  <c r="L266" i="60" s="1"/>
  <c r="J267" i="60"/>
  <c r="J266" i="60" s="1"/>
  <c r="O280" i="60"/>
  <c r="M280" i="60"/>
  <c r="H280" i="60"/>
  <c r="J280" i="60"/>
  <c r="I280" i="60"/>
  <c r="M289" i="60"/>
  <c r="I289" i="60"/>
  <c r="K289" i="60"/>
  <c r="O289" i="60"/>
  <c r="J289" i="60"/>
  <c r="M304" i="60"/>
  <c r="O304" i="60"/>
  <c r="J304" i="60"/>
  <c r="K304" i="60"/>
  <c r="H304" i="60"/>
  <c r="L312" i="60"/>
  <c r="H312" i="60"/>
  <c r="K312" i="60"/>
  <c r="O312" i="60"/>
  <c r="J312" i="60"/>
  <c r="O321" i="60"/>
  <c r="O320" i="60" s="1"/>
  <c r="G321" i="60"/>
  <c r="G320" i="60" s="1"/>
  <c r="J321" i="60"/>
  <c r="J320" i="60" s="1"/>
  <c r="M325" i="60"/>
  <c r="M324" i="60" s="1"/>
  <c r="O325" i="60"/>
  <c r="O324" i="60" s="1"/>
  <c r="G325" i="60"/>
  <c r="G324" i="60" s="1"/>
  <c r="J325" i="60"/>
  <c r="J324" i="60" s="1"/>
  <c r="O331" i="60"/>
  <c r="O330" i="60" s="1"/>
  <c r="M331" i="60"/>
  <c r="M330" i="60" s="1"/>
  <c r="H331" i="60"/>
  <c r="H330" i="60" s="1"/>
  <c r="L331" i="60"/>
  <c r="L330" i="60" s="1"/>
  <c r="J331" i="60"/>
  <c r="J330" i="60" s="1"/>
  <c r="J359" i="60"/>
  <c r="J358" i="60" s="1"/>
  <c r="N358" i="60"/>
  <c r="J362" i="60"/>
  <c r="N372" i="60"/>
  <c r="N371" i="60" s="1"/>
  <c r="J377" i="60"/>
  <c r="J376" i="60" s="1"/>
  <c r="N376" i="60"/>
  <c r="O432" i="60"/>
  <c r="O431" i="60" s="1"/>
  <c r="L432" i="60"/>
  <c r="L431" i="60" s="1"/>
  <c r="N431" i="60"/>
  <c r="I432" i="60"/>
  <c r="I431" i="60" s="1"/>
  <c r="M432" i="60"/>
  <c r="M431" i="60" s="1"/>
  <c r="J432" i="60"/>
  <c r="J431" i="60" s="1"/>
  <c r="M465" i="60"/>
  <c r="M463" i="60" s="1"/>
  <c r="L465" i="60"/>
  <c r="H465" i="60"/>
  <c r="K465" i="60"/>
  <c r="I465" i="60"/>
  <c r="I463" i="60" s="1"/>
  <c r="O465" i="60"/>
  <c r="G465" i="60"/>
  <c r="K225" i="61"/>
  <c r="K224" i="61" s="1"/>
  <c r="J224" i="61"/>
  <c r="K423" i="61"/>
  <c r="K422" i="61" s="1"/>
  <c r="J422" i="61"/>
  <c r="J427" i="61"/>
  <c r="K428" i="61"/>
  <c r="K427" i="61" s="1"/>
  <c r="K478" i="61"/>
  <c r="K477" i="61" s="1"/>
  <c r="J477" i="61"/>
  <c r="J507" i="61"/>
  <c r="K508" i="61"/>
  <c r="K507" i="61" s="1"/>
  <c r="O354" i="60"/>
  <c r="O353" i="60" s="1"/>
  <c r="L354" i="60"/>
  <c r="L353" i="60" s="1"/>
  <c r="N353" i="60"/>
  <c r="J354" i="60"/>
  <c r="J353" i="60" s="1"/>
  <c r="J339" i="60" s="1"/>
  <c r="I354" i="60"/>
  <c r="I353" i="60" s="1"/>
  <c r="G373" i="60"/>
  <c r="G372" i="60" s="1"/>
  <c r="M389" i="60"/>
  <c r="M388" i="60" s="1"/>
  <c r="M387" i="60" s="1"/>
  <c r="O389" i="60"/>
  <c r="O388" i="60" s="1"/>
  <c r="J389" i="60"/>
  <c r="J388" i="60" s="1"/>
  <c r="L389" i="60"/>
  <c r="L388" i="60" s="1"/>
  <c r="K389" i="60"/>
  <c r="K388" i="60" s="1"/>
  <c r="N418" i="60"/>
  <c r="N463" i="60"/>
  <c r="M474" i="60"/>
  <c r="O474" i="60"/>
  <c r="G474" i="60"/>
  <c r="J474" i="60"/>
  <c r="N479" i="60"/>
  <c r="K347" i="61"/>
  <c r="K344" i="61" s="1"/>
  <c r="J344" i="61"/>
  <c r="K471" i="61"/>
  <c r="K470" i="61" s="1"/>
  <c r="J470" i="61"/>
  <c r="K243" i="60"/>
  <c r="K242" i="60" s="1"/>
  <c r="O243" i="60"/>
  <c r="O249" i="60"/>
  <c r="O248" i="60" s="1"/>
  <c r="M249" i="60"/>
  <c r="M248" i="60" s="1"/>
  <c r="H249" i="60"/>
  <c r="H248" i="60" s="1"/>
  <c r="O258" i="60"/>
  <c r="O257" i="60" s="1"/>
  <c r="J258" i="60"/>
  <c r="J257" i="60" s="1"/>
  <c r="M274" i="60"/>
  <c r="K274" i="60"/>
  <c r="L285" i="60"/>
  <c r="H285" i="60"/>
  <c r="M286" i="60"/>
  <c r="O286" i="60"/>
  <c r="G286" i="60"/>
  <c r="M308" i="60"/>
  <c r="K308" i="60"/>
  <c r="O323" i="60"/>
  <c r="O322" i="60" s="1"/>
  <c r="J323" i="60"/>
  <c r="J322" i="60" s="1"/>
  <c r="N322" i="60"/>
  <c r="O335" i="60"/>
  <c r="O334" i="60" s="1"/>
  <c r="L335" i="60"/>
  <c r="L334" i="60" s="1"/>
  <c r="N334" i="60"/>
  <c r="M343" i="60"/>
  <c r="K343" i="60"/>
  <c r="M352" i="60"/>
  <c r="M351" i="60" s="1"/>
  <c r="K352" i="60"/>
  <c r="K351" i="60" s="1"/>
  <c r="M361" i="60"/>
  <c r="I361" i="60"/>
  <c r="O364" i="60"/>
  <c r="L364" i="60"/>
  <c r="L406" i="60"/>
  <c r="L405" i="60" s="1"/>
  <c r="H406" i="60"/>
  <c r="H405" i="60" s="1"/>
  <c r="H404" i="60" s="1"/>
  <c r="O414" i="60"/>
  <c r="O413" i="60" s="1"/>
  <c r="K414" i="60"/>
  <c r="K413" i="60" s="1"/>
  <c r="G414" i="60"/>
  <c r="G413" i="60" s="1"/>
  <c r="O423" i="60"/>
  <c r="O422" i="60" s="1"/>
  <c r="L423" i="60"/>
  <c r="L422" i="60" s="1"/>
  <c r="N422" i="60"/>
  <c r="M435" i="60"/>
  <c r="M434" i="60" s="1"/>
  <c r="J435" i="60"/>
  <c r="J434" i="60" s="1"/>
  <c r="G435" i="60"/>
  <c r="G434" i="60" s="1"/>
  <c r="M454" i="60"/>
  <c r="M453" i="60" s="1"/>
  <c r="L454" i="60"/>
  <c r="L453" i="60" s="1"/>
  <c r="G454" i="60"/>
  <c r="G453" i="60" s="1"/>
  <c r="J454" i="60"/>
  <c r="J453" i="60" s="1"/>
  <c r="L473" i="60"/>
  <c r="H473" i="60"/>
  <c r="O473" i="60"/>
  <c r="J473" i="60"/>
  <c r="M481" i="60"/>
  <c r="M480" i="60" s="1"/>
  <c r="L481" i="60"/>
  <c r="L480" i="60" s="1"/>
  <c r="G481" i="60"/>
  <c r="G480" i="60" s="1"/>
  <c r="J481" i="60"/>
  <c r="J480" i="60" s="1"/>
  <c r="M497" i="60"/>
  <c r="M496" i="60" s="1"/>
  <c r="K497" i="60"/>
  <c r="K496" i="60" s="1"/>
  <c r="L497" i="60"/>
  <c r="L496" i="60" s="1"/>
  <c r="K300" i="61"/>
  <c r="K299" i="61" s="1"/>
  <c r="J299" i="61"/>
  <c r="J388" i="61"/>
  <c r="K389" i="61"/>
  <c r="K388" i="61" s="1"/>
  <c r="K391" i="61"/>
  <c r="K390" i="61" s="1"/>
  <c r="J390" i="61"/>
  <c r="J445" i="61"/>
  <c r="K446" i="61"/>
  <c r="K445" i="61" s="1"/>
  <c r="K448" i="61"/>
  <c r="K447" i="61" s="1"/>
  <c r="J447" i="61"/>
  <c r="J512" i="61"/>
  <c r="K513" i="61"/>
  <c r="K512" i="61" s="1"/>
  <c r="O240" i="60"/>
  <c r="O239" i="60" s="1"/>
  <c r="K240" i="60"/>
  <c r="K239" i="60" s="1"/>
  <c r="G240" i="60"/>
  <c r="G239" i="60" s="1"/>
  <c r="K247" i="60"/>
  <c r="K246" i="60" s="1"/>
  <c r="O247" i="60"/>
  <c r="O246" i="60" s="1"/>
  <c r="I249" i="60"/>
  <c r="I248" i="60" s="1"/>
  <c r="M256" i="60"/>
  <c r="M255" i="60" s="1"/>
  <c r="M254" i="60" s="1"/>
  <c r="J256" i="60"/>
  <c r="J255" i="60" s="1"/>
  <c r="J254" i="60" s="1"/>
  <c r="I258" i="60"/>
  <c r="I257" i="60" s="1"/>
  <c r="M269" i="60"/>
  <c r="M268" i="60" s="1"/>
  <c r="K269" i="60"/>
  <c r="K268" i="60" s="1"/>
  <c r="O274" i="60"/>
  <c r="M278" i="60"/>
  <c r="K278" i="60"/>
  <c r="J285" i="60"/>
  <c r="O285" i="60"/>
  <c r="H308" i="60"/>
  <c r="O308" i="60"/>
  <c r="O311" i="60"/>
  <c r="L311" i="60"/>
  <c r="G311" i="60"/>
  <c r="I323" i="60"/>
  <c r="I322" i="60" s="1"/>
  <c r="M333" i="60"/>
  <c r="M332" i="60" s="1"/>
  <c r="K333" i="60"/>
  <c r="K332" i="60" s="1"/>
  <c r="I335" i="60"/>
  <c r="I334" i="60" s="1"/>
  <c r="O343" i="60"/>
  <c r="L346" i="60"/>
  <c r="H346" i="60"/>
  <c r="M347" i="60"/>
  <c r="O347" i="60"/>
  <c r="G347" i="60"/>
  <c r="N351" i="60"/>
  <c r="N339" i="60" s="1"/>
  <c r="O352" i="60"/>
  <c r="J361" i="60"/>
  <c r="O361" i="60"/>
  <c r="I364" i="60"/>
  <c r="O398" i="60"/>
  <c r="L398" i="60"/>
  <c r="L397" i="60" s="1"/>
  <c r="N397" i="60"/>
  <c r="J406" i="60"/>
  <c r="J405" i="60" s="1"/>
  <c r="J404" i="60" s="1"/>
  <c r="O406" i="60"/>
  <c r="O405" i="60" s="1"/>
  <c r="J414" i="60"/>
  <c r="J413" i="60" s="1"/>
  <c r="M421" i="60"/>
  <c r="M420" i="60" s="1"/>
  <c r="K421" i="60"/>
  <c r="K420" i="60" s="1"/>
  <c r="I423" i="60"/>
  <c r="I422" i="60" s="1"/>
  <c r="O428" i="60"/>
  <c r="O427" i="60" s="1"/>
  <c r="M428" i="60"/>
  <c r="M427" i="60" s="1"/>
  <c r="M424" i="60" s="1"/>
  <c r="H428" i="60"/>
  <c r="H427" i="60" s="1"/>
  <c r="L428" i="60"/>
  <c r="L427" i="60" s="1"/>
  <c r="O435" i="60"/>
  <c r="O434" i="60" s="1"/>
  <c r="O437" i="60"/>
  <c r="O436" i="60" s="1"/>
  <c r="J437" i="60"/>
  <c r="J436" i="60" s="1"/>
  <c r="M437" i="60"/>
  <c r="M436" i="60" s="1"/>
  <c r="N436" i="60"/>
  <c r="M450" i="60"/>
  <c r="M449" i="60" s="1"/>
  <c r="K450" i="60"/>
  <c r="K449" i="60" s="1"/>
  <c r="L450" i="60"/>
  <c r="L449" i="60" s="1"/>
  <c r="O454" i="60"/>
  <c r="O453" i="60" s="1"/>
  <c r="O459" i="60"/>
  <c r="O458" i="60" s="1"/>
  <c r="M459" i="60"/>
  <c r="M458" i="60" s="1"/>
  <c r="H459" i="60"/>
  <c r="H458" i="60" s="1"/>
  <c r="J459" i="60"/>
  <c r="J458" i="60" s="1"/>
  <c r="I473" i="60"/>
  <c r="N480" i="60"/>
  <c r="O481" i="60"/>
  <c r="M489" i="60"/>
  <c r="M488" i="60" s="1"/>
  <c r="M487" i="60" s="1"/>
  <c r="K489" i="60"/>
  <c r="K488" i="60" s="1"/>
  <c r="L489" i="60"/>
  <c r="L488" i="60" s="1"/>
  <c r="G497" i="60"/>
  <c r="G496" i="60" s="1"/>
  <c r="O497" i="60"/>
  <c r="O496" i="60" s="1"/>
  <c r="K163" i="61"/>
  <c r="K162" i="61" s="1"/>
  <c r="K333" i="61"/>
  <c r="K332" i="61" s="1"/>
  <c r="J362" i="61"/>
  <c r="K489" i="61"/>
  <c r="K488" i="61" s="1"/>
  <c r="J488" i="61"/>
  <c r="O340" i="60"/>
  <c r="I348" i="60"/>
  <c r="O348" i="60"/>
  <c r="M430" i="60"/>
  <c r="M429" i="60" s="1"/>
  <c r="K430" i="60"/>
  <c r="K429" i="60" s="1"/>
  <c r="M439" i="60"/>
  <c r="M438" i="60" s="1"/>
  <c r="O439" i="60"/>
  <c r="O438" i="60" s="1"/>
  <c r="G439" i="60"/>
  <c r="G438" i="60" s="1"/>
  <c r="K462" i="60"/>
  <c r="K461" i="60" s="1"/>
  <c r="O462" i="60"/>
  <c r="O461" i="60" s="1"/>
  <c r="O464" i="60"/>
  <c r="O463" i="60" s="1"/>
  <c r="L464" i="60"/>
  <c r="L463" i="60" s="1"/>
  <c r="G464" i="60"/>
  <c r="M493" i="60"/>
  <c r="M492" i="60" s="1"/>
  <c r="K493" i="60"/>
  <c r="K492" i="60" s="1"/>
  <c r="J511" i="60"/>
  <c r="K240" i="61"/>
  <c r="K239" i="61" s="1"/>
  <c r="K256" i="61"/>
  <c r="K255" i="61" s="1"/>
  <c r="K278" i="61"/>
  <c r="K277" i="61" s="1"/>
  <c r="J281" i="61"/>
  <c r="J466" i="61"/>
  <c r="K467" i="61"/>
  <c r="K466" i="61" s="1"/>
  <c r="K469" i="61"/>
  <c r="K468" i="61" s="1"/>
  <c r="J468" i="61"/>
  <c r="G15" i="61"/>
  <c r="J288" i="61"/>
  <c r="J307" i="61"/>
  <c r="K308" i="61"/>
  <c r="K307" i="61" s="1"/>
  <c r="K144" i="61"/>
  <c r="K143" i="61" s="1"/>
  <c r="K159" i="61"/>
  <c r="K158" i="61" s="1"/>
  <c r="J237" i="61"/>
  <c r="K238" i="61"/>
  <c r="K237" i="61" s="1"/>
  <c r="J262" i="61"/>
  <c r="K263" i="61"/>
  <c r="K262" i="61" s="1"/>
  <c r="J271" i="61"/>
  <c r="K272" i="61"/>
  <c r="K271" i="61" s="1"/>
  <c r="J348" i="61"/>
  <c r="J356" i="61"/>
  <c r="K357" i="61"/>
  <c r="K356" i="61" s="1"/>
  <c r="J394" i="61"/>
  <c r="K395" i="61"/>
  <c r="K394" i="61" s="1"/>
  <c r="J443" i="61"/>
  <c r="K444" i="61"/>
  <c r="K443" i="61" s="1"/>
  <c r="J509" i="61"/>
  <c r="K510" i="61"/>
  <c r="K509" i="61" s="1"/>
  <c r="J252" i="61"/>
  <c r="K253" i="61"/>
  <c r="K252" i="61" s="1"/>
  <c r="K281" i="61"/>
  <c r="K288" i="61"/>
  <c r="J322" i="61"/>
  <c r="K323" i="61"/>
  <c r="K322" i="61" s="1"/>
  <c r="J330" i="61"/>
  <c r="K331" i="61"/>
  <c r="K330" i="61" s="1"/>
  <c r="J340" i="61"/>
  <c r="K341" i="61"/>
  <c r="K340" i="61" s="1"/>
  <c r="K348" i="61"/>
  <c r="J425" i="61"/>
  <c r="K426" i="61"/>
  <c r="K425" i="61" s="1"/>
  <c r="J434" i="61"/>
  <c r="K435" i="61"/>
  <c r="K434" i="61" s="1"/>
  <c r="J367" i="61"/>
  <c r="K368" i="61"/>
  <c r="K367" i="61" s="1"/>
  <c r="J451" i="61"/>
  <c r="K452" i="61"/>
  <c r="K451" i="61" s="1"/>
  <c r="J501" i="61"/>
  <c r="K502" i="61"/>
  <c r="K501" i="61" s="1"/>
  <c r="J244" i="61"/>
  <c r="K245" i="61"/>
  <c r="K244" i="61" s="1"/>
  <c r="J381" i="61"/>
  <c r="K382" i="61"/>
  <c r="K381" i="61" s="1"/>
  <c r="J409" i="61"/>
  <c r="K410" i="61"/>
  <c r="K409" i="61" s="1"/>
  <c r="J458" i="61"/>
  <c r="K459" i="61"/>
  <c r="K458" i="61" s="1"/>
  <c r="J472" i="61"/>
  <c r="K473" i="61"/>
  <c r="K472" i="61" s="1"/>
  <c r="J492" i="61"/>
  <c r="K493" i="61"/>
  <c r="K492" i="61" s="1"/>
  <c r="K236" i="61"/>
  <c r="K235" i="61" s="1"/>
  <c r="K251" i="61"/>
  <c r="K250" i="61" s="1"/>
  <c r="K261" i="61"/>
  <c r="K260" i="61" s="1"/>
  <c r="K337" i="61"/>
  <c r="K336" i="61" s="1"/>
  <c r="K354" i="61"/>
  <c r="K353" i="61" s="1"/>
  <c r="K363" i="61"/>
  <c r="K362" i="61" s="1"/>
  <c r="K432" i="61"/>
  <c r="K431" i="61" s="1"/>
  <c r="K442" i="61"/>
  <c r="K441" i="61" s="1"/>
  <c r="K450" i="61"/>
  <c r="K449" i="61" s="1"/>
  <c r="M41" i="60"/>
  <c r="J31" i="60"/>
  <c r="N41" i="60"/>
  <c r="M81" i="60"/>
  <c r="M80" i="60" s="1"/>
  <c r="M79" i="60" s="1"/>
  <c r="I81" i="60"/>
  <c r="I80" i="60" s="1"/>
  <c r="L81" i="60"/>
  <c r="L80" i="60" s="1"/>
  <c r="H81" i="60"/>
  <c r="H80" i="60" s="1"/>
  <c r="O81" i="60"/>
  <c r="K81" i="60"/>
  <c r="K80" i="60" s="1"/>
  <c r="G81" i="60"/>
  <c r="G80" i="60" s="1"/>
  <c r="G79" i="60" s="1"/>
  <c r="M205" i="60"/>
  <c r="I205" i="60"/>
  <c r="L205" i="60"/>
  <c r="H205" i="60"/>
  <c r="O205" i="60"/>
  <c r="K205" i="60"/>
  <c r="G205" i="60"/>
  <c r="G23" i="60"/>
  <c r="K23" i="60"/>
  <c r="O23" i="60"/>
  <c r="O24" i="60"/>
  <c r="H30" i="60"/>
  <c r="L30" i="60"/>
  <c r="G31" i="60"/>
  <c r="K31" i="60"/>
  <c r="O31" i="60"/>
  <c r="I33" i="60"/>
  <c r="H34" i="60"/>
  <c r="L34" i="60"/>
  <c r="G35" i="60"/>
  <c r="K35" i="60"/>
  <c r="O35" i="60"/>
  <c r="I38" i="60"/>
  <c r="I37" i="60" s="1"/>
  <c r="H40" i="60"/>
  <c r="H39" i="60" s="1"/>
  <c r="L40" i="60"/>
  <c r="L39" i="60" s="1"/>
  <c r="G42" i="60"/>
  <c r="G41" i="60" s="1"/>
  <c r="K42" i="60"/>
  <c r="O42" i="60"/>
  <c r="I44" i="60"/>
  <c r="H45" i="60"/>
  <c r="L45" i="60"/>
  <c r="G47" i="60"/>
  <c r="G46" i="60" s="1"/>
  <c r="K47" i="60"/>
  <c r="K46" i="60" s="1"/>
  <c r="O47" i="60"/>
  <c r="M50" i="60"/>
  <c r="M49" i="60" s="1"/>
  <c r="I50" i="60"/>
  <c r="I49" i="60" s="1"/>
  <c r="L50" i="60"/>
  <c r="L49" i="60" s="1"/>
  <c r="H50" i="60"/>
  <c r="H49" i="60" s="1"/>
  <c r="M75" i="60"/>
  <c r="M74" i="60" s="1"/>
  <c r="M71" i="60" s="1"/>
  <c r="I75" i="60"/>
  <c r="L75" i="60"/>
  <c r="H75" i="60"/>
  <c r="O75" i="60"/>
  <c r="K75" i="60"/>
  <c r="K74" i="60" s="1"/>
  <c r="K71" i="60" s="1"/>
  <c r="G75" i="60"/>
  <c r="G74" i="60" s="1"/>
  <c r="G71" i="60" s="1"/>
  <c r="N98" i="60"/>
  <c r="N89" i="60" s="1"/>
  <c r="N105" i="60"/>
  <c r="N115" i="60"/>
  <c r="N124" i="60"/>
  <c r="M138" i="60"/>
  <c r="M137" i="60" s="1"/>
  <c r="I138" i="60"/>
  <c r="I137" i="60" s="1"/>
  <c r="L138" i="60"/>
  <c r="L137" i="60" s="1"/>
  <c r="H138" i="60"/>
  <c r="H137" i="60" s="1"/>
  <c r="O138" i="60"/>
  <c r="K138" i="60"/>
  <c r="K137" i="60" s="1"/>
  <c r="G138" i="60"/>
  <c r="G137" i="60" s="1"/>
  <c r="N150" i="60"/>
  <c r="M171" i="60"/>
  <c r="M167" i="60" s="1"/>
  <c r="I171" i="60"/>
  <c r="L171" i="60"/>
  <c r="H171" i="60"/>
  <c r="O171" i="60"/>
  <c r="K171" i="60"/>
  <c r="G171" i="60"/>
  <c r="M180" i="60"/>
  <c r="I180" i="60"/>
  <c r="L180" i="60"/>
  <c r="H180" i="60"/>
  <c r="O180" i="60"/>
  <c r="K180" i="60"/>
  <c r="G180" i="60"/>
  <c r="M210" i="60"/>
  <c r="M209" i="60" s="1"/>
  <c r="I210" i="60"/>
  <c r="L210" i="60"/>
  <c r="L209" i="60" s="1"/>
  <c r="H210" i="60"/>
  <c r="H209" i="60" s="1"/>
  <c r="O210" i="60"/>
  <c r="K210" i="60"/>
  <c r="K209" i="60" s="1"/>
  <c r="G210" i="60"/>
  <c r="G209" i="60" s="1"/>
  <c r="L234" i="60"/>
  <c r="L233" i="60" s="1"/>
  <c r="H234" i="60"/>
  <c r="H233" i="60" s="1"/>
  <c r="O234" i="60"/>
  <c r="O233" i="60" s="1"/>
  <c r="K234" i="60"/>
  <c r="K233" i="60" s="1"/>
  <c r="G234" i="60"/>
  <c r="G233" i="60" s="1"/>
  <c r="M234" i="60"/>
  <c r="M233" i="60" s="1"/>
  <c r="N233" i="60"/>
  <c r="J234" i="60"/>
  <c r="J233" i="60" s="1"/>
  <c r="I234" i="60"/>
  <c r="I233" i="60" s="1"/>
  <c r="J42" i="60"/>
  <c r="J41" i="60" s="1"/>
  <c r="N46" i="60"/>
  <c r="M188" i="60"/>
  <c r="M187" i="60" s="1"/>
  <c r="I188" i="60"/>
  <c r="I187" i="60" s="1"/>
  <c r="L188" i="60"/>
  <c r="L187" i="60" s="1"/>
  <c r="H188" i="60"/>
  <c r="H187" i="60" s="1"/>
  <c r="O188" i="60"/>
  <c r="K188" i="60"/>
  <c r="K187" i="60" s="1"/>
  <c r="G188" i="60"/>
  <c r="G187" i="60" s="1"/>
  <c r="M216" i="60"/>
  <c r="M213" i="60" s="1"/>
  <c r="I216" i="60"/>
  <c r="L216" i="60"/>
  <c r="H216" i="60"/>
  <c r="N213" i="60"/>
  <c r="K216" i="60"/>
  <c r="J216" i="60"/>
  <c r="O216" i="60"/>
  <c r="G216" i="60"/>
  <c r="L229" i="60"/>
  <c r="H229" i="60"/>
  <c r="O229" i="60"/>
  <c r="K229" i="60"/>
  <c r="G229" i="60"/>
  <c r="M229" i="60"/>
  <c r="J229" i="60"/>
  <c r="I229" i="60"/>
  <c r="H23" i="60"/>
  <c r="H22" i="60" s="1"/>
  <c r="L23" i="60"/>
  <c r="G24" i="60"/>
  <c r="K25" i="60"/>
  <c r="I30" i="60"/>
  <c r="H31" i="60"/>
  <c r="L31" i="60"/>
  <c r="G32" i="60"/>
  <c r="K32" i="60"/>
  <c r="I34" i="60"/>
  <c r="H35" i="60"/>
  <c r="L35" i="60"/>
  <c r="I40" i="60"/>
  <c r="I39" i="60" s="1"/>
  <c r="H42" i="60"/>
  <c r="L42" i="60"/>
  <c r="L41" i="60" s="1"/>
  <c r="I45" i="60"/>
  <c r="H47" i="60"/>
  <c r="H46" i="60" s="1"/>
  <c r="L47" i="60"/>
  <c r="L46" i="60" s="1"/>
  <c r="M60" i="60"/>
  <c r="I60" i="60"/>
  <c r="L60" i="60"/>
  <c r="H60" i="60"/>
  <c r="O60" i="60"/>
  <c r="K60" i="60"/>
  <c r="G60" i="60"/>
  <c r="M67" i="60"/>
  <c r="I67" i="60"/>
  <c r="N65" i="60"/>
  <c r="N64" i="60" s="1"/>
  <c r="L67" i="60"/>
  <c r="H67" i="60"/>
  <c r="O67" i="60"/>
  <c r="K67" i="60"/>
  <c r="K65" i="60" s="1"/>
  <c r="K64" i="60" s="1"/>
  <c r="G67" i="60"/>
  <c r="N80" i="60"/>
  <c r="N79" i="60" s="1"/>
  <c r="N117" i="60"/>
  <c r="M161" i="60"/>
  <c r="M160" i="60" s="1"/>
  <c r="I161" i="60"/>
  <c r="I160" i="60" s="1"/>
  <c r="N160" i="60"/>
  <c r="L161" i="60"/>
  <c r="L160" i="60" s="1"/>
  <c r="H161" i="60"/>
  <c r="H160" i="60" s="1"/>
  <c r="O161" i="60"/>
  <c r="O160" i="60" s="1"/>
  <c r="K161" i="60"/>
  <c r="K160" i="60" s="1"/>
  <c r="G161" i="60"/>
  <c r="G160" i="60" s="1"/>
  <c r="M165" i="60"/>
  <c r="M164" i="60" s="1"/>
  <c r="I165" i="60"/>
  <c r="I164" i="60" s="1"/>
  <c r="N164" i="60"/>
  <c r="L165" i="60"/>
  <c r="L164" i="60" s="1"/>
  <c r="H165" i="60"/>
  <c r="H164" i="60" s="1"/>
  <c r="O165" i="60"/>
  <c r="O164" i="60" s="1"/>
  <c r="K165" i="60"/>
  <c r="K164" i="60" s="1"/>
  <c r="G165" i="60"/>
  <c r="G164" i="60" s="1"/>
  <c r="M176" i="60"/>
  <c r="I176" i="60"/>
  <c r="L176" i="60"/>
  <c r="H176" i="60"/>
  <c r="O176" i="60"/>
  <c r="K176" i="60"/>
  <c r="G176" i="60"/>
  <c r="G175" i="60" s="1"/>
  <c r="N187" i="60"/>
  <c r="M195" i="60"/>
  <c r="M193" i="60" s="1"/>
  <c r="I195" i="60"/>
  <c r="N193" i="60"/>
  <c r="L195" i="60"/>
  <c r="H195" i="60"/>
  <c r="O195" i="60"/>
  <c r="K195" i="60"/>
  <c r="K193" i="60" s="1"/>
  <c r="G195" i="60"/>
  <c r="G193" i="60" s="1"/>
  <c r="J197" i="60"/>
  <c r="L238" i="60"/>
  <c r="L237" i="60" s="1"/>
  <c r="H238" i="60"/>
  <c r="H237" i="60" s="1"/>
  <c r="O238" i="60"/>
  <c r="O237" i="60" s="1"/>
  <c r="K238" i="60"/>
  <c r="K237" i="60" s="1"/>
  <c r="G238" i="60"/>
  <c r="G237" i="60" s="1"/>
  <c r="M238" i="60"/>
  <c r="M237" i="60" s="1"/>
  <c r="N237" i="60"/>
  <c r="J238" i="60"/>
  <c r="J237" i="60" s="1"/>
  <c r="I238" i="60"/>
  <c r="I237" i="60" s="1"/>
  <c r="G259" i="60"/>
  <c r="M287" i="60"/>
  <c r="I287" i="60"/>
  <c r="L287" i="60"/>
  <c r="H287" i="60"/>
  <c r="O287" i="60"/>
  <c r="K287" i="60"/>
  <c r="G287" i="60"/>
  <c r="J287" i="60"/>
  <c r="J23" i="60"/>
  <c r="J35" i="60"/>
  <c r="J47" i="60"/>
  <c r="J46" i="60" s="1"/>
  <c r="M52" i="60"/>
  <c r="I52" i="60"/>
  <c r="L52" i="60"/>
  <c r="H52" i="60"/>
  <c r="O52" i="60"/>
  <c r="K52" i="60"/>
  <c r="G52" i="60"/>
  <c r="M91" i="60"/>
  <c r="M90" i="60" s="1"/>
  <c r="I91" i="60"/>
  <c r="I90" i="60" s="1"/>
  <c r="L91" i="60"/>
  <c r="L90" i="60" s="1"/>
  <c r="H91" i="60"/>
  <c r="H90" i="60" s="1"/>
  <c r="O91" i="60"/>
  <c r="K91" i="60"/>
  <c r="K90" i="60" s="1"/>
  <c r="G91" i="60"/>
  <c r="G90" i="60" s="1"/>
  <c r="I23" i="60"/>
  <c r="I22" i="60" s="1"/>
  <c r="N29" i="60"/>
  <c r="I31" i="60"/>
  <c r="I35" i="60"/>
  <c r="I42" i="60"/>
  <c r="I47" i="60"/>
  <c r="I46" i="60" s="1"/>
  <c r="J52" i="60"/>
  <c r="M56" i="60"/>
  <c r="I56" i="60"/>
  <c r="L56" i="60"/>
  <c r="H56" i="60"/>
  <c r="O56" i="60"/>
  <c r="K56" i="60"/>
  <c r="G56" i="60"/>
  <c r="M65" i="60"/>
  <c r="M64" i="60" s="1"/>
  <c r="J81" i="60"/>
  <c r="J80" i="60" s="1"/>
  <c r="J79" i="60" s="1"/>
  <c r="J91" i="60"/>
  <c r="J90" i="60" s="1"/>
  <c r="M99" i="60"/>
  <c r="M98" i="60" s="1"/>
  <c r="I99" i="60"/>
  <c r="I98" i="60" s="1"/>
  <c r="L99" i="60"/>
  <c r="L98" i="60" s="1"/>
  <c r="H99" i="60"/>
  <c r="H98" i="60" s="1"/>
  <c r="O99" i="60"/>
  <c r="K99" i="60"/>
  <c r="K98" i="60" s="1"/>
  <c r="G99" i="60"/>
  <c r="G98" i="60" s="1"/>
  <c r="M106" i="60"/>
  <c r="M105" i="60" s="1"/>
  <c r="I106" i="60"/>
  <c r="I105" i="60" s="1"/>
  <c r="L106" i="60"/>
  <c r="L105" i="60" s="1"/>
  <c r="H106" i="60"/>
  <c r="H105" i="60" s="1"/>
  <c r="O106" i="60"/>
  <c r="K106" i="60"/>
  <c r="K105" i="60" s="1"/>
  <c r="G106" i="60"/>
  <c r="G105" i="60" s="1"/>
  <c r="M116" i="60"/>
  <c r="M115" i="60" s="1"/>
  <c r="M112" i="60" s="1"/>
  <c r="I116" i="60"/>
  <c r="I115" i="60" s="1"/>
  <c r="L116" i="60"/>
  <c r="L115" i="60" s="1"/>
  <c r="H116" i="60"/>
  <c r="H115" i="60" s="1"/>
  <c r="O116" i="60"/>
  <c r="K116" i="60"/>
  <c r="K115" i="60" s="1"/>
  <c r="K112" i="60" s="1"/>
  <c r="G116" i="60"/>
  <c r="G115" i="60" s="1"/>
  <c r="M125" i="60"/>
  <c r="M124" i="60" s="1"/>
  <c r="M117" i="60" s="1"/>
  <c r="I125" i="60"/>
  <c r="I124" i="60" s="1"/>
  <c r="L125" i="60"/>
  <c r="L124" i="60" s="1"/>
  <c r="L117" i="60" s="1"/>
  <c r="H125" i="60"/>
  <c r="H124" i="60" s="1"/>
  <c r="O125" i="60"/>
  <c r="K125" i="60"/>
  <c r="K124" i="60" s="1"/>
  <c r="K117" i="60" s="1"/>
  <c r="G125" i="60"/>
  <c r="G124" i="60" s="1"/>
  <c r="G117" i="60" s="1"/>
  <c r="M133" i="60"/>
  <c r="I133" i="60"/>
  <c r="N131" i="60"/>
  <c r="N126" i="60" s="1"/>
  <c r="L133" i="60"/>
  <c r="H133" i="60"/>
  <c r="O133" i="60"/>
  <c r="K133" i="60"/>
  <c r="G133" i="60"/>
  <c r="G131" i="60" s="1"/>
  <c r="G126" i="60" s="1"/>
  <c r="M151" i="60"/>
  <c r="M150" i="60" s="1"/>
  <c r="I151" i="60"/>
  <c r="I150" i="60" s="1"/>
  <c r="L151" i="60"/>
  <c r="L150" i="60" s="1"/>
  <c r="H151" i="60"/>
  <c r="H150" i="60" s="1"/>
  <c r="O151" i="60"/>
  <c r="K151" i="60"/>
  <c r="K150" i="60" s="1"/>
  <c r="G151" i="60"/>
  <c r="G150" i="60" s="1"/>
  <c r="G147" i="60" s="1"/>
  <c r="M157" i="60"/>
  <c r="M156" i="60" s="1"/>
  <c r="I157" i="60"/>
  <c r="I156" i="60" s="1"/>
  <c r="N156" i="60"/>
  <c r="L157" i="60"/>
  <c r="L156" i="60" s="1"/>
  <c r="H157" i="60"/>
  <c r="H156" i="60" s="1"/>
  <c r="O157" i="60"/>
  <c r="O156" i="60" s="1"/>
  <c r="K157" i="60"/>
  <c r="K156" i="60" s="1"/>
  <c r="G157" i="60"/>
  <c r="G156" i="60" s="1"/>
  <c r="K167" i="60"/>
  <c r="J188" i="60"/>
  <c r="J187" i="60" s="1"/>
  <c r="M200" i="60"/>
  <c r="M197" i="60" s="1"/>
  <c r="I200" i="60"/>
  <c r="L200" i="60"/>
  <c r="H200" i="60"/>
  <c r="O200" i="60"/>
  <c r="K200" i="60"/>
  <c r="K197" i="60" s="1"/>
  <c r="G200" i="60"/>
  <c r="J205" i="60"/>
  <c r="J202" i="60" s="1"/>
  <c r="M275" i="60"/>
  <c r="I275" i="60"/>
  <c r="L275" i="60"/>
  <c r="H275" i="60"/>
  <c r="H271" i="60" s="1"/>
  <c r="O275" i="60"/>
  <c r="K275" i="60"/>
  <c r="G275" i="60"/>
  <c r="J275" i="60"/>
  <c r="J271" i="60" s="1"/>
  <c r="N271" i="60"/>
  <c r="I54" i="60"/>
  <c r="H55" i="60"/>
  <c r="L55" i="60"/>
  <c r="I58" i="60"/>
  <c r="H59" i="60"/>
  <c r="L59" i="60"/>
  <c r="I63" i="60"/>
  <c r="I62" i="60" s="1"/>
  <c r="H66" i="60"/>
  <c r="H65" i="60" s="1"/>
  <c r="L66" i="60"/>
  <c r="I70" i="60"/>
  <c r="I68" i="60" s="1"/>
  <c r="H73" i="60"/>
  <c r="H72" i="60" s="1"/>
  <c r="L73" i="60"/>
  <c r="L72" i="60" s="1"/>
  <c r="I77" i="60"/>
  <c r="H78" i="60"/>
  <c r="L78" i="60"/>
  <c r="I85" i="60"/>
  <c r="I84" i="60" s="1"/>
  <c r="H87" i="60"/>
  <c r="H86" i="60" s="1"/>
  <c r="L87" i="60"/>
  <c r="L86" i="60" s="1"/>
  <c r="I95" i="60"/>
  <c r="I94" i="60" s="1"/>
  <c r="H97" i="60"/>
  <c r="H96" i="60" s="1"/>
  <c r="L97" i="60"/>
  <c r="L96" i="60" s="1"/>
  <c r="H104" i="60"/>
  <c r="H103" i="60" s="1"/>
  <c r="L104" i="60"/>
  <c r="L103" i="60" s="1"/>
  <c r="I111" i="60"/>
  <c r="I110" i="60" s="1"/>
  <c r="I107" i="60" s="1"/>
  <c r="H114" i="60"/>
  <c r="H113" i="60" s="1"/>
  <c r="H112" i="60" s="1"/>
  <c r="L114" i="60"/>
  <c r="L113" i="60" s="1"/>
  <c r="L112" i="60" s="1"/>
  <c r="I121" i="60"/>
  <c r="I120" i="60" s="1"/>
  <c r="H123" i="60"/>
  <c r="H122" i="60" s="1"/>
  <c r="H117" i="60" s="1"/>
  <c r="L123" i="60"/>
  <c r="L122" i="60" s="1"/>
  <c r="I130" i="60"/>
  <c r="I129" i="60" s="1"/>
  <c r="H132" i="60"/>
  <c r="L132" i="60"/>
  <c r="H136" i="60"/>
  <c r="L136" i="60"/>
  <c r="I140" i="60"/>
  <c r="I139" i="60" s="1"/>
  <c r="H142" i="60"/>
  <c r="H141" i="60" s="1"/>
  <c r="L142" i="60"/>
  <c r="L141" i="60" s="1"/>
  <c r="I146" i="60"/>
  <c r="I145" i="60" s="1"/>
  <c r="H149" i="60"/>
  <c r="H148" i="60" s="1"/>
  <c r="L149" i="60"/>
  <c r="L148" i="60" s="1"/>
  <c r="I155" i="60"/>
  <c r="I154" i="60" s="1"/>
  <c r="N158" i="60"/>
  <c r="I159" i="60"/>
  <c r="I158" i="60" s="1"/>
  <c r="I163" i="60"/>
  <c r="I162" i="60" s="1"/>
  <c r="N167" i="60"/>
  <c r="I169" i="60"/>
  <c r="H170" i="60"/>
  <c r="L170" i="60"/>
  <c r="I173" i="60"/>
  <c r="H174" i="60"/>
  <c r="L174" i="60"/>
  <c r="L167" i="60" s="1"/>
  <c r="I178" i="60"/>
  <c r="H179" i="60"/>
  <c r="L179" i="60"/>
  <c r="I183" i="60"/>
  <c r="I182" i="60" s="1"/>
  <c r="H186" i="60"/>
  <c r="H185" i="60" s="1"/>
  <c r="L186" i="60"/>
  <c r="L185" i="60" s="1"/>
  <c r="I192" i="60"/>
  <c r="I191" i="60" s="1"/>
  <c r="H194" i="60"/>
  <c r="L194" i="60"/>
  <c r="I198" i="60"/>
  <c r="H199" i="60"/>
  <c r="H197" i="60" s="1"/>
  <c r="L199" i="60"/>
  <c r="L197" i="60" s="1"/>
  <c r="I203" i="60"/>
  <c r="H204" i="60"/>
  <c r="L204" i="60"/>
  <c r="L202" i="60" s="1"/>
  <c r="I207" i="60"/>
  <c r="H208" i="60"/>
  <c r="L208" i="60"/>
  <c r="I212" i="60"/>
  <c r="L217" i="60"/>
  <c r="H217" i="60"/>
  <c r="O217" i="60"/>
  <c r="K217" i="60"/>
  <c r="G217" i="60"/>
  <c r="J223" i="60"/>
  <c r="J228" i="60"/>
  <c r="J243" i="60"/>
  <c r="J242" i="60" s="1"/>
  <c r="J247" i="60"/>
  <c r="J246" i="60" s="1"/>
  <c r="J251" i="60"/>
  <c r="J250" i="60" s="1"/>
  <c r="J288" i="60"/>
  <c r="L297" i="60"/>
  <c r="L296" i="60" s="1"/>
  <c r="H297" i="60"/>
  <c r="H296" i="60" s="1"/>
  <c r="O297" i="60"/>
  <c r="O296" i="60" s="1"/>
  <c r="K297" i="60"/>
  <c r="K296" i="60" s="1"/>
  <c r="G297" i="60"/>
  <c r="G296" i="60" s="1"/>
  <c r="M297" i="60"/>
  <c r="M296" i="60" s="1"/>
  <c r="N296" i="60"/>
  <c r="J297" i="60"/>
  <c r="J296" i="60" s="1"/>
  <c r="I297" i="60"/>
  <c r="I296" i="60" s="1"/>
  <c r="L306" i="60"/>
  <c r="H306" i="60"/>
  <c r="O306" i="60"/>
  <c r="K306" i="60"/>
  <c r="G306" i="60"/>
  <c r="M306" i="60"/>
  <c r="J306" i="60"/>
  <c r="I306" i="60"/>
  <c r="L310" i="60"/>
  <c r="H310" i="60"/>
  <c r="O310" i="60"/>
  <c r="K310" i="60"/>
  <c r="G310" i="60"/>
  <c r="M310" i="60"/>
  <c r="J310" i="60"/>
  <c r="I310" i="60"/>
  <c r="I55" i="60"/>
  <c r="I59" i="60"/>
  <c r="I66" i="60"/>
  <c r="I65" i="60" s="1"/>
  <c r="I73" i="60"/>
  <c r="I72" i="60" s="1"/>
  <c r="I78" i="60"/>
  <c r="K83" i="60"/>
  <c r="K82" i="60" s="1"/>
  <c r="I87" i="60"/>
  <c r="I86" i="60" s="1"/>
  <c r="I97" i="60"/>
  <c r="I96" i="60" s="1"/>
  <c r="G101" i="60"/>
  <c r="G100" i="60" s="1"/>
  <c r="K101" i="60"/>
  <c r="I104" i="60"/>
  <c r="I103" i="60" s="1"/>
  <c r="G109" i="60"/>
  <c r="G108" i="60" s="1"/>
  <c r="G107" i="60" s="1"/>
  <c r="K109" i="60"/>
  <c r="K108" i="60" s="1"/>
  <c r="K107" i="60" s="1"/>
  <c r="I114" i="60"/>
  <c r="I113" i="60" s="1"/>
  <c r="I123" i="60"/>
  <c r="I122" i="60" s="1"/>
  <c r="I132" i="60"/>
  <c r="I136" i="60"/>
  <c r="I142" i="60"/>
  <c r="I141" i="60" s="1"/>
  <c r="I149" i="60"/>
  <c r="I148" i="60" s="1"/>
  <c r="K153" i="60"/>
  <c r="K152" i="60" s="1"/>
  <c r="I170" i="60"/>
  <c r="I174" i="60"/>
  <c r="I179" i="60"/>
  <c r="K181" i="60"/>
  <c r="I186" i="60"/>
  <c r="I185" i="60" s="1"/>
  <c r="I194" i="60"/>
  <c r="I193" i="60" s="1"/>
  <c r="N197" i="60"/>
  <c r="I199" i="60"/>
  <c r="N202" i="60"/>
  <c r="I204" i="60"/>
  <c r="I208" i="60"/>
  <c r="J277" i="60"/>
  <c r="K281" i="60"/>
  <c r="M283" i="60"/>
  <c r="I283" i="60"/>
  <c r="L283" i="60"/>
  <c r="H283" i="60"/>
  <c r="O283" i="60"/>
  <c r="K283" i="60"/>
  <c r="G283" i="60"/>
  <c r="M291" i="60"/>
  <c r="I291" i="60"/>
  <c r="L291" i="60"/>
  <c r="H291" i="60"/>
  <c r="O291" i="60"/>
  <c r="K291" i="60"/>
  <c r="G291" i="60"/>
  <c r="L302" i="60"/>
  <c r="H302" i="60"/>
  <c r="O302" i="60"/>
  <c r="K302" i="60"/>
  <c r="G302" i="60"/>
  <c r="M302" i="60"/>
  <c r="J302" i="60"/>
  <c r="I302" i="60"/>
  <c r="M313" i="60"/>
  <c r="I313" i="60"/>
  <c r="L313" i="60"/>
  <c r="H313" i="60"/>
  <c r="K313" i="60"/>
  <c r="J313" i="60"/>
  <c r="O313" i="60"/>
  <c r="G313" i="60"/>
  <c r="M223" i="60"/>
  <c r="I223" i="60"/>
  <c r="L223" i="60"/>
  <c r="H223" i="60"/>
  <c r="M228" i="60"/>
  <c r="M226" i="60" s="1"/>
  <c r="M220" i="60" s="1"/>
  <c r="I228" i="60"/>
  <c r="N226" i="60"/>
  <c r="L228" i="60"/>
  <c r="L226" i="60" s="1"/>
  <c r="H228" i="60"/>
  <c r="M243" i="60"/>
  <c r="M242" i="60" s="1"/>
  <c r="I243" i="60"/>
  <c r="I242" i="60" s="1"/>
  <c r="L243" i="60"/>
  <c r="L242" i="60" s="1"/>
  <c r="H243" i="60"/>
  <c r="H242" i="60" s="1"/>
  <c r="H241" i="60" s="1"/>
  <c r="M247" i="60"/>
  <c r="M246" i="60" s="1"/>
  <c r="I247" i="60"/>
  <c r="I246" i="60" s="1"/>
  <c r="N246" i="60"/>
  <c r="L247" i="60"/>
  <c r="L246" i="60" s="1"/>
  <c r="H247" i="60"/>
  <c r="H246" i="60" s="1"/>
  <c r="M251" i="60"/>
  <c r="M250" i="60" s="1"/>
  <c r="I251" i="60"/>
  <c r="I250" i="60" s="1"/>
  <c r="N250" i="60"/>
  <c r="L251" i="60"/>
  <c r="L250" i="60" s="1"/>
  <c r="H251" i="60"/>
  <c r="H250" i="60" s="1"/>
  <c r="G254" i="60"/>
  <c r="M279" i="60"/>
  <c r="M277" i="60" s="1"/>
  <c r="I279" i="60"/>
  <c r="L279" i="60"/>
  <c r="H279" i="60"/>
  <c r="O279" i="60"/>
  <c r="O277" i="60" s="1"/>
  <c r="K279" i="60"/>
  <c r="G279" i="60"/>
  <c r="K299" i="60"/>
  <c r="G319" i="60"/>
  <c r="I215" i="60"/>
  <c r="I227" i="60"/>
  <c r="N230" i="60"/>
  <c r="N220" i="60" s="1"/>
  <c r="I231" i="60"/>
  <c r="I230" i="60" s="1"/>
  <c r="H256" i="60"/>
  <c r="H255" i="60" s="1"/>
  <c r="H254" i="60" s="1"/>
  <c r="L256" i="60"/>
  <c r="L255" i="60" s="1"/>
  <c r="L254" i="60" s="1"/>
  <c r="H261" i="60"/>
  <c r="H260" i="60" s="1"/>
  <c r="L261" i="60"/>
  <c r="L260" i="60" s="1"/>
  <c r="H265" i="60"/>
  <c r="H264" i="60" s="1"/>
  <c r="L265" i="60"/>
  <c r="L264" i="60" s="1"/>
  <c r="H269" i="60"/>
  <c r="H268" i="60" s="1"/>
  <c r="L269" i="60"/>
  <c r="L268" i="60" s="1"/>
  <c r="H274" i="60"/>
  <c r="L274" i="60"/>
  <c r="H278" i="60"/>
  <c r="L278" i="60"/>
  <c r="L277" i="60" s="1"/>
  <c r="H282" i="60"/>
  <c r="L282" i="60"/>
  <c r="H286" i="60"/>
  <c r="L286" i="60"/>
  <c r="N288" i="60"/>
  <c r="H290" i="60"/>
  <c r="L290" i="60"/>
  <c r="L288" i="60" s="1"/>
  <c r="M292" i="60"/>
  <c r="I292" i="60"/>
  <c r="L292" i="60"/>
  <c r="H292" i="60"/>
  <c r="J301" i="60"/>
  <c r="J305" i="60"/>
  <c r="G307" i="60"/>
  <c r="J309" i="60"/>
  <c r="L316" i="60"/>
  <c r="L315" i="60" s="1"/>
  <c r="L314" i="60" s="1"/>
  <c r="H316" i="60"/>
  <c r="H315" i="60" s="1"/>
  <c r="O316" i="60"/>
  <c r="K316" i="60"/>
  <c r="K315" i="60" s="1"/>
  <c r="G316" i="60"/>
  <c r="G315" i="60" s="1"/>
  <c r="M375" i="60"/>
  <c r="M374" i="60" s="1"/>
  <c r="I375" i="60"/>
  <c r="I374" i="60" s="1"/>
  <c r="I371" i="60" s="1"/>
  <c r="L375" i="60"/>
  <c r="L374" i="60" s="1"/>
  <c r="L371" i="60" s="1"/>
  <c r="H375" i="60"/>
  <c r="H374" i="60" s="1"/>
  <c r="K375" i="60"/>
  <c r="K374" i="60" s="1"/>
  <c r="J375" i="60"/>
  <c r="J374" i="60" s="1"/>
  <c r="O375" i="60"/>
  <c r="G375" i="60"/>
  <c r="G374" i="60" s="1"/>
  <c r="G371" i="60" s="1"/>
  <c r="M382" i="60"/>
  <c r="M381" i="60" s="1"/>
  <c r="M380" i="60" s="1"/>
  <c r="I382" i="60"/>
  <c r="I381" i="60" s="1"/>
  <c r="I380" i="60" s="1"/>
  <c r="L382" i="60"/>
  <c r="L381" i="60" s="1"/>
  <c r="H382" i="60"/>
  <c r="H381" i="60" s="1"/>
  <c r="K382" i="60"/>
  <c r="K381" i="60" s="1"/>
  <c r="J382" i="60"/>
  <c r="J381" i="60" s="1"/>
  <c r="J380" i="60" s="1"/>
  <c r="O382" i="60"/>
  <c r="O381" i="60" s="1"/>
  <c r="G382" i="60"/>
  <c r="G381" i="60" s="1"/>
  <c r="M400" i="60"/>
  <c r="M399" i="60" s="1"/>
  <c r="M396" i="60" s="1"/>
  <c r="I400" i="60"/>
  <c r="I399" i="60" s="1"/>
  <c r="I396" i="60" s="1"/>
  <c r="N399" i="60"/>
  <c r="N396" i="60" s="1"/>
  <c r="L400" i="60"/>
  <c r="L399" i="60" s="1"/>
  <c r="H400" i="60"/>
  <c r="H399" i="60" s="1"/>
  <c r="K400" i="60"/>
  <c r="K399" i="60" s="1"/>
  <c r="J400" i="60"/>
  <c r="J399" i="60" s="1"/>
  <c r="J396" i="60" s="1"/>
  <c r="O400" i="60"/>
  <c r="O399" i="60" s="1"/>
  <c r="G400" i="60"/>
  <c r="G399" i="60" s="1"/>
  <c r="K218" i="60"/>
  <c r="K225" i="60"/>
  <c r="K224" i="60" s="1"/>
  <c r="G245" i="60"/>
  <c r="G244" i="60" s="1"/>
  <c r="K245" i="60"/>
  <c r="K244" i="60" s="1"/>
  <c r="G249" i="60"/>
  <c r="G248" i="60" s="1"/>
  <c r="K249" i="60"/>
  <c r="K248" i="60" s="1"/>
  <c r="G253" i="60"/>
  <c r="G252" i="60" s="1"/>
  <c r="K253" i="60"/>
  <c r="K252" i="60" s="1"/>
  <c r="N255" i="60"/>
  <c r="N254" i="60" s="1"/>
  <c r="I256" i="60"/>
  <c r="I255" i="60" s="1"/>
  <c r="I254" i="60" s="1"/>
  <c r="G258" i="60"/>
  <c r="G257" i="60" s="1"/>
  <c r="K258" i="60"/>
  <c r="K257" i="60" s="1"/>
  <c r="K254" i="60" s="1"/>
  <c r="N260" i="60"/>
  <c r="I261" i="60"/>
  <c r="I260" i="60" s="1"/>
  <c r="G263" i="60"/>
  <c r="G262" i="60" s="1"/>
  <c r="K263" i="60"/>
  <c r="K262" i="60" s="1"/>
  <c r="K259" i="60" s="1"/>
  <c r="N264" i="60"/>
  <c r="I265" i="60"/>
  <c r="I264" i="60" s="1"/>
  <c r="G267" i="60"/>
  <c r="G266" i="60" s="1"/>
  <c r="K267" i="60"/>
  <c r="K266" i="60" s="1"/>
  <c r="N268" i="60"/>
  <c r="I269" i="60"/>
  <c r="I268" i="60" s="1"/>
  <c r="G272" i="60"/>
  <c r="K272" i="60"/>
  <c r="I274" i="60"/>
  <c r="I271" i="60" s="1"/>
  <c r="G276" i="60"/>
  <c r="K276" i="60"/>
  <c r="N277" i="60"/>
  <c r="I278" i="60"/>
  <c r="G280" i="60"/>
  <c r="K280" i="60"/>
  <c r="N281" i="60"/>
  <c r="I282" i="60"/>
  <c r="I281" i="60" s="1"/>
  <c r="G284" i="60"/>
  <c r="K284" i="60"/>
  <c r="I286" i="60"/>
  <c r="I290" i="60"/>
  <c r="G292" i="60"/>
  <c r="G288" i="60" s="1"/>
  <c r="O292" i="60"/>
  <c r="L293" i="60"/>
  <c r="H293" i="60"/>
  <c r="O293" i="60"/>
  <c r="K293" i="60"/>
  <c r="K288" i="60" s="1"/>
  <c r="G293" i="60"/>
  <c r="I316" i="60"/>
  <c r="I315" i="60" s="1"/>
  <c r="I314" i="60" s="1"/>
  <c r="M321" i="60"/>
  <c r="M320" i="60" s="1"/>
  <c r="M319" i="60" s="1"/>
  <c r="I321" i="60"/>
  <c r="I320" i="60" s="1"/>
  <c r="I319" i="60" s="1"/>
  <c r="N320" i="60"/>
  <c r="L321" i="60"/>
  <c r="L320" i="60" s="1"/>
  <c r="H321" i="60"/>
  <c r="H320" i="60" s="1"/>
  <c r="M340" i="60"/>
  <c r="H348" i="60"/>
  <c r="M359" i="60"/>
  <c r="M358" i="60" s="1"/>
  <c r="M355" i="60" s="1"/>
  <c r="I359" i="60"/>
  <c r="L359" i="60"/>
  <c r="H359" i="60"/>
  <c r="H358" i="60" s="1"/>
  <c r="O359" i="60"/>
  <c r="K359" i="60"/>
  <c r="G359" i="60"/>
  <c r="M363" i="60"/>
  <c r="M362" i="60" s="1"/>
  <c r="I363" i="60"/>
  <c r="I362" i="60" s="1"/>
  <c r="N362" i="60"/>
  <c r="L363" i="60"/>
  <c r="H363" i="60"/>
  <c r="H362" i="60" s="1"/>
  <c r="O363" i="60"/>
  <c r="O362" i="60" s="1"/>
  <c r="K363" i="60"/>
  <c r="G363" i="60"/>
  <c r="J387" i="60"/>
  <c r="L452" i="60"/>
  <c r="L451" i="60" s="1"/>
  <c r="H452" i="60"/>
  <c r="H451" i="60" s="1"/>
  <c r="O452" i="60"/>
  <c r="O451" i="60" s="1"/>
  <c r="K452" i="60"/>
  <c r="K451" i="60" s="1"/>
  <c r="G452" i="60"/>
  <c r="G451" i="60" s="1"/>
  <c r="M452" i="60"/>
  <c r="M451" i="60" s="1"/>
  <c r="N451" i="60"/>
  <c r="J452" i="60"/>
  <c r="J451" i="60" s="1"/>
  <c r="I452" i="60"/>
  <c r="I451" i="60" s="1"/>
  <c r="L467" i="60"/>
  <c r="L466" i="60" s="1"/>
  <c r="H467" i="60"/>
  <c r="H466" i="60" s="1"/>
  <c r="O467" i="60"/>
  <c r="O466" i="60" s="1"/>
  <c r="K467" i="60"/>
  <c r="K466" i="60" s="1"/>
  <c r="G467" i="60"/>
  <c r="G466" i="60" s="1"/>
  <c r="M467" i="60"/>
  <c r="M466" i="60" s="1"/>
  <c r="N466" i="60"/>
  <c r="J467" i="60"/>
  <c r="J466" i="60" s="1"/>
  <c r="I467" i="60"/>
  <c r="I466" i="60" s="1"/>
  <c r="O299" i="60"/>
  <c r="M301" i="60"/>
  <c r="I301" i="60"/>
  <c r="L301" i="60"/>
  <c r="H301" i="60"/>
  <c r="N299" i="60"/>
  <c r="M305" i="60"/>
  <c r="I305" i="60"/>
  <c r="L305" i="60"/>
  <c r="H305" i="60"/>
  <c r="M309" i="60"/>
  <c r="I309" i="60"/>
  <c r="L309" i="60"/>
  <c r="H309" i="60"/>
  <c r="N307" i="60"/>
  <c r="H384" i="60"/>
  <c r="H383" i="60" s="1"/>
  <c r="G384" i="60"/>
  <c r="G383" i="60" s="1"/>
  <c r="N383" i="60"/>
  <c r="N380" i="60" s="1"/>
  <c r="O384" i="60"/>
  <c r="I300" i="60"/>
  <c r="I304" i="60"/>
  <c r="I308" i="60"/>
  <c r="I307" i="60" s="1"/>
  <c r="H325" i="60"/>
  <c r="H324" i="60" s="1"/>
  <c r="L325" i="60"/>
  <c r="L324" i="60" s="1"/>
  <c r="H329" i="60"/>
  <c r="H328" i="60" s="1"/>
  <c r="L329" i="60"/>
  <c r="L328" i="60" s="1"/>
  <c r="H333" i="60"/>
  <c r="H332" i="60" s="1"/>
  <c r="L333" i="60"/>
  <c r="L332" i="60" s="1"/>
  <c r="H337" i="60"/>
  <c r="H336" i="60" s="1"/>
  <c r="L337" i="60"/>
  <c r="L336" i="60" s="1"/>
  <c r="H343" i="60"/>
  <c r="H340" i="60" s="1"/>
  <c r="L343" i="60"/>
  <c r="L340" i="60" s="1"/>
  <c r="H347" i="60"/>
  <c r="L347" i="60"/>
  <c r="L344" i="60" s="1"/>
  <c r="H352" i="60"/>
  <c r="H351" i="60" s="1"/>
  <c r="L352" i="60"/>
  <c r="L351" i="60" s="1"/>
  <c r="H357" i="60"/>
  <c r="H356" i="60" s="1"/>
  <c r="H355" i="60" s="1"/>
  <c r="L357" i="60"/>
  <c r="L356" i="60" s="1"/>
  <c r="M369" i="60"/>
  <c r="M367" i="60" s="1"/>
  <c r="M366" i="60" s="1"/>
  <c r="I369" i="60"/>
  <c r="L369" i="60"/>
  <c r="H369" i="60"/>
  <c r="H367" i="60" s="1"/>
  <c r="H366" i="60" s="1"/>
  <c r="N367" i="60"/>
  <c r="N366" i="60" s="1"/>
  <c r="L377" i="60"/>
  <c r="L376" i="60" s="1"/>
  <c r="H377" i="60"/>
  <c r="H376" i="60" s="1"/>
  <c r="O377" i="60"/>
  <c r="K377" i="60"/>
  <c r="K376" i="60" s="1"/>
  <c r="G377" i="60"/>
  <c r="G376" i="60" s="1"/>
  <c r="L386" i="60"/>
  <c r="L385" i="60" s="1"/>
  <c r="H386" i="60"/>
  <c r="H385" i="60" s="1"/>
  <c r="O386" i="60"/>
  <c r="K386" i="60"/>
  <c r="K385" i="60" s="1"/>
  <c r="G386" i="60"/>
  <c r="G385" i="60" s="1"/>
  <c r="L391" i="60"/>
  <c r="L390" i="60" s="1"/>
  <c r="H391" i="60"/>
  <c r="H390" i="60" s="1"/>
  <c r="O391" i="60"/>
  <c r="O390" i="60" s="1"/>
  <c r="K391" i="60"/>
  <c r="K390" i="60" s="1"/>
  <c r="K387" i="60" s="1"/>
  <c r="G391" i="60"/>
  <c r="G390" i="60" s="1"/>
  <c r="J395" i="60"/>
  <c r="J394" i="60" s="1"/>
  <c r="L402" i="60"/>
  <c r="L401" i="60" s="1"/>
  <c r="L396" i="60" s="1"/>
  <c r="H402" i="60"/>
  <c r="H401" i="60" s="1"/>
  <c r="O402" i="60"/>
  <c r="K402" i="60"/>
  <c r="K401" i="60" s="1"/>
  <c r="G402" i="60"/>
  <c r="G401" i="60" s="1"/>
  <c r="L408" i="60"/>
  <c r="L407" i="60" s="1"/>
  <c r="H408" i="60"/>
  <c r="H407" i="60" s="1"/>
  <c r="O408" i="60"/>
  <c r="O407" i="60" s="1"/>
  <c r="K408" i="60"/>
  <c r="K407" i="60" s="1"/>
  <c r="K404" i="60" s="1"/>
  <c r="G408" i="60"/>
  <c r="G407" i="60" s="1"/>
  <c r="M412" i="60"/>
  <c r="M411" i="60" s="1"/>
  <c r="M404" i="60" s="1"/>
  <c r="I412" i="60"/>
  <c r="I411" i="60" s="1"/>
  <c r="N411" i="60"/>
  <c r="N404" i="60" s="1"/>
  <c r="L412" i="60"/>
  <c r="L411" i="60" s="1"/>
  <c r="H412" i="60"/>
  <c r="H411" i="60" s="1"/>
  <c r="O412" i="60"/>
  <c r="O411" i="60" s="1"/>
  <c r="K412" i="60"/>
  <c r="K411" i="60" s="1"/>
  <c r="G412" i="60"/>
  <c r="G411" i="60" s="1"/>
  <c r="M417" i="60"/>
  <c r="M416" i="60" s="1"/>
  <c r="I417" i="60"/>
  <c r="I416" i="60" s="1"/>
  <c r="N416" i="60"/>
  <c r="L417" i="60"/>
  <c r="L416" i="60" s="1"/>
  <c r="H417" i="60"/>
  <c r="H416" i="60" s="1"/>
  <c r="O417" i="60"/>
  <c r="O416" i="60" s="1"/>
  <c r="K417" i="60"/>
  <c r="K416" i="60" s="1"/>
  <c r="G417" i="60"/>
  <c r="G416" i="60" s="1"/>
  <c r="G415" i="60" s="1"/>
  <c r="L471" i="60"/>
  <c r="L470" i="60" s="1"/>
  <c r="H471" i="60"/>
  <c r="H470" i="60" s="1"/>
  <c r="O471" i="60"/>
  <c r="O470" i="60" s="1"/>
  <c r="K471" i="60"/>
  <c r="K470" i="60" s="1"/>
  <c r="G471" i="60"/>
  <c r="G470" i="60" s="1"/>
  <c r="M471" i="60"/>
  <c r="M470" i="60" s="1"/>
  <c r="N470" i="60"/>
  <c r="J471" i="60"/>
  <c r="J470" i="60" s="1"/>
  <c r="I471" i="60"/>
  <c r="I470" i="60" s="1"/>
  <c r="M479" i="60"/>
  <c r="K311" i="60"/>
  <c r="G318" i="60"/>
  <c r="G317" i="60" s="1"/>
  <c r="K318" i="60"/>
  <c r="K317" i="60" s="1"/>
  <c r="K323" i="60"/>
  <c r="K322" i="60" s="1"/>
  <c r="N324" i="60"/>
  <c r="I325" i="60"/>
  <c r="I324" i="60" s="1"/>
  <c r="G327" i="60"/>
  <c r="G326" i="60" s="1"/>
  <c r="K327" i="60"/>
  <c r="K326" i="60" s="1"/>
  <c r="N328" i="60"/>
  <c r="I329" i="60"/>
  <c r="I328" i="60" s="1"/>
  <c r="G331" i="60"/>
  <c r="G330" i="60" s="1"/>
  <c r="K331" i="60"/>
  <c r="K330" i="60" s="1"/>
  <c r="N332" i="60"/>
  <c r="I333" i="60"/>
  <c r="I332" i="60" s="1"/>
  <c r="G335" i="60"/>
  <c r="G334" i="60" s="1"/>
  <c r="K335" i="60"/>
  <c r="K334" i="60" s="1"/>
  <c r="N336" i="60"/>
  <c r="I337" i="60"/>
  <c r="I336" i="60" s="1"/>
  <c r="G341" i="60"/>
  <c r="G340" i="60" s="1"/>
  <c r="K341" i="60"/>
  <c r="K340" i="60" s="1"/>
  <c r="K339" i="60" s="1"/>
  <c r="I343" i="60"/>
  <c r="I340" i="60" s="1"/>
  <c r="G345" i="60"/>
  <c r="K345" i="60"/>
  <c r="K344" i="60" s="1"/>
  <c r="I347" i="60"/>
  <c r="I344" i="60" s="1"/>
  <c r="G349" i="60"/>
  <c r="G348" i="60" s="1"/>
  <c r="K349" i="60"/>
  <c r="K348" i="60" s="1"/>
  <c r="I352" i="60"/>
  <c r="I351" i="60" s="1"/>
  <c r="G354" i="60"/>
  <c r="G353" i="60" s="1"/>
  <c r="K354" i="60"/>
  <c r="K353" i="60" s="1"/>
  <c r="N356" i="60"/>
  <c r="I357" i="60"/>
  <c r="I356" i="60" s="1"/>
  <c r="G360" i="60"/>
  <c r="K360" i="60"/>
  <c r="G364" i="60"/>
  <c r="K364" i="60"/>
  <c r="L365" i="60"/>
  <c r="H365" i="60"/>
  <c r="O365" i="60"/>
  <c r="K365" i="60"/>
  <c r="G365" i="60"/>
  <c r="G369" i="60"/>
  <c r="O369" i="60"/>
  <c r="O367" i="60" s="1"/>
  <c r="L370" i="60"/>
  <c r="H370" i="60"/>
  <c r="O370" i="60"/>
  <c r="K370" i="60"/>
  <c r="K367" i="60" s="1"/>
  <c r="K366" i="60" s="1"/>
  <c r="G370" i="60"/>
  <c r="G367" i="60" s="1"/>
  <c r="G366" i="60" s="1"/>
  <c r="I377" i="60"/>
  <c r="I376" i="60" s="1"/>
  <c r="I386" i="60"/>
  <c r="I385" i="60" s="1"/>
  <c r="I391" i="60"/>
  <c r="I390" i="60" s="1"/>
  <c r="N394" i="60"/>
  <c r="I402" i="60"/>
  <c r="I401" i="60" s="1"/>
  <c r="I408" i="60"/>
  <c r="I407" i="60" s="1"/>
  <c r="I404" i="60" s="1"/>
  <c r="J424" i="60"/>
  <c r="J433" i="60"/>
  <c r="L444" i="60"/>
  <c r="L443" i="60" s="1"/>
  <c r="H444" i="60"/>
  <c r="H443" i="60" s="1"/>
  <c r="H440" i="60" s="1"/>
  <c r="O444" i="60"/>
  <c r="O443" i="60" s="1"/>
  <c r="K444" i="60"/>
  <c r="K443" i="60" s="1"/>
  <c r="G444" i="60"/>
  <c r="G443" i="60" s="1"/>
  <c r="M444" i="60"/>
  <c r="M443" i="60" s="1"/>
  <c r="N443" i="60"/>
  <c r="J444" i="60"/>
  <c r="J443" i="60" s="1"/>
  <c r="I444" i="60"/>
  <c r="I443" i="60" s="1"/>
  <c r="J367" i="60"/>
  <c r="J366" i="60" s="1"/>
  <c r="L395" i="60"/>
  <c r="L394" i="60" s="1"/>
  <c r="H395" i="60"/>
  <c r="H394" i="60" s="1"/>
  <c r="O395" i="60"/>
  <c r="O394" i="60" s="1"/>
  <c r="K395" i="60"/>
  <c r="K394" i="60" s="1"/>
  <c r="G395" i="60"/>
  <c r="G394" i="60" s="1"/>
  <c r="L448" i="60"/>
  <c r="L447" i="60" s="1"/>
  <c r="H448" i="60"/>
  <c r="H447" i="60" s="1"/>
  <c r="O448" i="60"/>
  <c r="O447" i="60" s="1"/>
  <c r="K448" i="60"/>
  <c r="K447" i="60" s="1"/>
  <c r="G448" i="60"/>
  <c r="G447" i="60" s="1"/>
  <c r="M448" i="60"/>
  <c r="M447" i="60" s="1"/>
  <c r="N447" i="60"/>
  <c r="J448" i="60"/>
  <c r="J447" i="60" s="1"/>
  <c r="I448" i="60"/>
  <c r="I447" i="60" s="1"/>
  <c r="I368" i="60"/>
  <c r="N388" i="60"/>
  <c r="I389" i="60"/>
  <c r="I388" i="60" s="1"/>
  <c r="I393" i="60"/>
  <c r="I392" i="60" s="1"/>
  <c r="H421" i="60"/>
  <c r="H420" i="60" s="1"/>
  <c r="L421" i="60"/>
  <c r="L420" i="60" s="1"/>
  <c r="H426" i="60"/>
  <c r="H425" i="60" s="1"/>
  <c r="L426" i="60"/>
  <c r="L425" i="60" s="1"/>
  <c r="H430" i="60"/>
  <c r="H429" i="60" s="1"/>
  <c r="L430" i="60"/>
  <c r="L429" i="60" s="1"/>
  <c r="H435" i="60"/>
  <c r="H434" i="60" s="1"/>
  <c r="L435" i="60"/>
  <c r="L434" i="60" s="1"/>
  <c r="H439" i="60"/>
  <c r="H438" i="60" s="1"/>
  <c r="L439" i="60"/>
  <c r="L438" i="60" s="1"/>
  <c r="J457" i="60"/>
  <c r="J456" i="60" s="1"/>
  <c r="J462" i="60"/>
  <c r="J461" i="60" s="1"/>
  <c r="K472" i="60"/>
  <c r="K479" i="60"/>
  <c r="G398" i="60"/>
  <c r="G397" i="60" s="1"/>
  <c r="K398" i="60"/>
  <c r="K397" i="60" s="1"/>
  <c r="G419" i="60"/>
  <c r="G418" i="60" s="1"/>
  <c r="K419" i="60"/>
  <c r="K418" i="60" s="1"/>
  <c r="N420" i="60"/>
  <c r="I421" i="60"/>
  <c r="I420" i="60" s="1"/>
  <c r="G423" i="60"/>
  <c r="G422" i="60" s="1"/>
  <c r="K423" i="60"/>
  <c r="K422" i="60" s="1"/>
  <c r="N425" i="60"/>
  <c r="I426" i="60"/>
  <c r="I425" i="60" s="1"/>
  <c r="G428" i="60"/>
  <c r="G427" i="60" s="1"/>
  <c r="G424" i="60" s="1"/>
  <c r="K428" i="60"/>
  <c r="K427" i="60" s="1"/>
  <c r="N429" i="60"/>
  <c r="I430" i="60"/>
  <c r="I429" i="60" s="1"/>
  <c r="G432" i="60"/>
  <c r="G431" i="60" s="1"/>
  <c r="K432" i="60"/>
  <c r="K431" i="60" s="1"/>
  <c r="N434" i="60"/>
  <c r="I435" i="60"/>
  <c r="I434" i="60" s="1"/>
  <c r="G437" i="60"/>
  <c r="G436" i="60" s="1"/>
  <c r="K437" i="60"/>
  <c r="K436" i="60" s="1"/>
  <c r="K433" i="60" s="1"/>
  <c r="N438" i="60"/>
  <c r="I439" i="60"/>
  <c r="I438" i="60" s="1"/>
  <c r="H463" i="60"/>
  <c r="J498" i="60"/>
  <c r="M457" i="60"/>
  <c r="M456" i="60" s="1"/>
  <c r="M455" i="60" s="1"/>
  <c r="I457" i="60"/>
  <c r="I456" i="60" s="1"/>
  <c r="I455" i="60" s="1"/>
  <c r="L457" i="60"/>
  <c r="L456" i="60" s="1"/>
  <c r="L455" i="60" s="1"/>
  <c r="H457" i="60"/>
  <c r="H456" i="60" s="1"/>
  <c r="H455" i="60" s="1"/>
  <c r="M462" i="60"/>
  <c r="M461" i="60" s="1"/>
  <c r="I462" i="60"/>
  <c r="I461" i="60" s="1"/>
  <c r="N461" i="60"/>
  <c r="L462" i="60"/>
  <c r="L461" i="60" s="1"/>
  <c r="H462" i="60"/>
  <c r="H461" i="60" s="1"/>
  <c r="N445" i="60"/>
  <c r="I446" i="60"/>
  <c r="I445" i="60" s="1"/>
  <c r="N449" i="60"/>
  <c r="I450" i="60"/>
  <c r="I449" i="60" s="1"/>
  <c r="N453" i="60"/>
  <c r="I454" i="60"/>
  <c r="I453" i="60" s="1"/>
  <c r="N472" i="60"/>
  <c r="H474" i="60"/>
  <c r="L474" i="60"/>
  <c r="M476" i="60"/>
  <c r="M472" i="60" s="1"/>
  <c r="I476" i="60"/>
  <c r="L476" i="60"/>
  <c r="H476" i="60"/>
  <c r="M483" i="60"/>
  <c r="M482" i="60" s="1"/>
  <c r="I483" i="60"/>
  <c r="I482" i="60" s="1"/>
  <c r="L483" i="60"/>
  <c r="L482" i="60" s="1"/>
  <c r="H483" i="60"/>
  <c r="H482" i="60" s="1"/>
  <c r="J487" i="60"/>
  <c r="M495" i="60"/>
  <c r="M494" i="60" s="1"/>
  <c r="L495" i="60"/>
  <c r="L494" i="60" s="1"/>
  <c r="H495" i="60"/>
  <c r="H494" i="60" s="1"/>
  <c r="O495" i="60"/>
  <c r="O494" i="60" s="1"/>
  <c r="K495" i="60"/>
  <c r="K494" i="60" s="1"/>
  <c r="G495" i="60"/>
  <c r="G494" i="60" s="1"/>
  <c r="M500" i="60"/>
  <c r="M499" i="60" s="1"/>
  <c r="I500" i="60"/>
  <c r="I499" i="60" s="1"/>
  <c r="N499" i="60"/>
  <c r="L500" i="60"/>
  <c r="L499" i="60" s="1"/>
  <c r="H500" i="60"/>
  <c r="H499" i="60" s="1"/>
  <c r="O500" i="60"/>
  <c r="O499" i="60" s="1"/>
  <c r="K500" i="60"/>
  <c r="K499" i="60" s="1"/>
  <c r="G500" i="60"/>
  <c r="G499" i="60" s="1"/>
  <c r="M508" i="60"/>
  <c r="M507" i="60" s="1"/>
  <c r="I508" i="60"/>
  <c r="I507" i="60" s="1"/>
  <c r="N507" i="60"/>
  <c r="L508" i="60"/>
  <c r="L507" i="60" s="1"/>
  <c r="H508" i="60"/>
  <c r="H507" i="60" s="1"/>
  <c r="O508" i="60"/>
  <c r="O507" i="60" s="1"/>
  <c r="K508" i="60"/>
  <c r="K507" i="60" s="1"/>
  <c r="G508" i="60"/>
  <c r="G507" i="60" s="1"/>
  <c r="M513" i="60"/>
  <c r="M512" i="60" s="1"/>
  <c r="M511" i="60" s="1"/>
  <c r="I513" i="60"/>
  <c r="I512" i="60" s="1"/>
  <c r="N512" i="60"/>
  <c r="N511" i="60" s="1"/>
  <c r="L513" i="60"/>
  <c r="L512" i="60" s="1"/>
  <c r="L511" i="60" s="1"/>
  <c r="H513" i="60"/>
  <c r="H512" i="60" s="1"/>
  <c r="H511" i="60" s="1"/>
  <c r="O513" i="60"/>
  <c r="O512" i="60" s="1"/>
  <c r="K513" i="60"/>
  <c r="K512" i="60" s="1"/>
  <c r="K511" i="60" s="1"/>
  <c r="G513" i="60"/>
  <c r="G512" i="60" s="1"/>
  <c r="G459" i="60"/>
  <c r="G458" i="60" s="1"/>
  <c r="K459" i="60"/>
  <c r="K458" i="60" s="1"/>
  <c r="K455" i="60" s="1"/>
  <c r="K464" i="60"/>
  <c r="K463" i="60" s="1"/>
  <c r="K460" i="60" s="1"/>
  <c r="I474" i="60"/>
  <c r="G476" i="60"/>
  <c r="G472" i="60" s="1"/>
  <c r="O476" i="60"/>
  <c r="G483" i="60"/>
  <c r="G482" i="60" s="1"/>
  <c r="G479" i="60" s="1"/>
  <c r="O483" i="60"/>
  <c r="L485" i="60"/>
  <c r="L484" i="60" s="1"/>
  <c r="H485" i="60"/>
  <c r="H484" i="60" s="1"/>
  <c r="O485" i="60"/>
  <c r="K485" i="60"/>
  <c r="K484" i="60" s="1"/>
  <c r="G485" i="60"/>
  <c r="G484" i="60" s="1"/>
  <c r="L491" i="60"/>
  <c r="L490" i="60" s="1"/>
  <c r="H491" i="60"/>
  <c r="H490" i="60" s="1"/>
  <c r="H487" i="60" s="1"/>
  <c r="O491" i="60"/>
  <c r="O490" i="60" s="1"/>
  <c r="K491" i="60"/>
  <c r="K490" i="60" s="1"/>
  <c r="G491" i="60"/>
  <c r="G490" i="60" s="1"/>
  <c r="G487" i="60" s="1"/>
  <c r="J479" i="60"/>
  <c r="M504" i="60"/>
  <c r="M503" i="60" s="1"/>
  <c r="I504" i="60"/>
  <c r="I503" i="60" s="1"/>
  <c r="N503" i="60"/>
  <c r="L504" i="60"/>
  <c r="L503" i="60" s="1"/>
  <c r="H504" i="60"/>
  <c r="H503" i="60" s="1"/>
  <c r="O504" i="60"/>
  <c r="O503" i="60" s="1"/>
  <c r="K504" i="60"/>
  <c r="K503" i="60" s="1"/>
  <c r="G504" i="60"/>
  <c r="G503" i="60" s="1"/>
  <c r="I481" i="60"/>
  <c r="I480" i="60" s="1"/>
  <c r="N488" i="60"/>
  <c r="I489" i="60"/>
  <c r="I488" i="60" s="1"/>
  <c r="N492" i="60"/>
  <c r="I493" i="60"/>
  <c r="I492" i="60" s="1"/>
  <c r="N496" i="60"/>
  <c r="I497" i="60"/>
  <c r="I496" i="60" s="1"/>
  <c r="N501" i="60"/>
  <c r="I502" i="60"/>
  <c r="I501" i="60" s="1"/>
  <c r="N505" i="60"/>
  <c r="I506" i="60"/>
  <c r="I505" i="60" s="1"/>
  <c r="N509" i="60"/>
  <c r="I510" i="60"/>
  <c r="I509" i="60" s="1"/>
  <c r="I515" i="60"/>
  <c r="I514" i="60" s="1"/>
  <c r="G478" i="60"/>
  <c r="G477" i="60" s="1"/>
  <c r="K478" i="60"/>
  <c r="K477" i="60" s="1"/>
  <c r="G25" i="59"/>
  <c r="G28" i="59"/>
  <c r="G21" i="59"/>
  <c r="G18" i="59"/>
  <c r="G12" i="59"/>
  <c r="G17" i="59"/>
  <c r="G22" i="59"/>
  <c r="G30" i="59"/>
  <c r="G16" i="59"/>
  <c r="G29" i="59"/>
  <c r="G26" i="59"/>
  <c r="G19" i="59"/>
  <c r="G13" i="59"/>
  <c r="G27" i="59"/>
  <c r="P257" i="56"/>
  <c r="N257" i="56"/>
  <c r="F257" i="56"/>
  <c r="E257" i="56"/>
  <c r="D257" i="56"/>
  <c r="C257" i="56"/>
  <c r="B257" i="56"/>
  <c r="P256" i="56"/>
  <c r="N256" i="56"/>
  <c r="F256" i="56"/>
  <c r="E256" i="56"/>
  <c r="D256" i="56"/>
  <c r="C256" i="56"/>
  <c r="B256" i="56"/>
  <c r="P255" i="56"/>
  <c r="N255" i="56"/>
  <c r="F255" i="56"/>
  <c r="E255" i="56"/>
  <c r="D255" i="56"/>
  <c r="C255" i="56"/>
  <c r="B255" i="56"/>
  <c r="P254" i="56"/>
  <c r="N254" i="56"/>
  <c r="F254" i="56"/>
  <c r="E254" i="56"/>
  <c r="D254" i="56"/>
  <c r="C254" i="56"/>
  <c r="B254" i="56"/>
  <c r="P253" i="56"/>
  <c r="N253" i="56"/>
  <c r="F253" i="56"/>
  <c r="E253" i="56"/>
  <c r="D253" i="56"/>
  <c r="C253" i="56"/>
  <c r="B253" i="56"/>
  <c r="P252" i="56"/>
  <c r="N252" i="56"/>
  <c r="F252" i="56"/>
  <c r="E252" i="56"/>
  <c r="D252" i="56"/>
  <c r="C252" i="56"/>
  <c r="B252" i="56"/>
  <c r="P251" i="56"/>
  <c r="N251" i="56"/>
  <c r="F251" i="56"/>
  <c r="E251" i="56"/>
  <c r="D251" i="56"/>
  <c r="C251" i="56"/>
  <c r="B251" i="56"/>
  <c r="P250" i="56"/>
  <c r="N250" i="56"/>
  <c r="F250" i="56"/>
  <c r="E250" i="56"/>
  <c r="D250" i="56"/>
  <c r="C250" i="56"/>
  <c r="B250" i="56"/>
  <c r="P249" i="56"/>
  <c r="N249" i="56"/>
  <c r="F249" i="56"/>
  <c r="E249" i="56"/>
  <c r="D249" i="56"/>
  <c r="C249" i="56"/>
  <c r="B249" i="56"/>
  <c r="P248" i="56"/>
  <c r="N248" i="56"/>
  <c r="F248" i="56"/>
  <c r="E248" i="56"/>
  <c r="D248" i="56"/>
  <c r="C248" i="56"/>
  <c r="B248" i="56"/>
  <c r="P247" i="56"/>
  <c r="N247" i="56"/>
  <c r="F247" i="56"/>
  <c r="E247" i="56"/>
  <c r="D247" i="56"/>
  <c r="C247" i="56"/>
  <c r="B247" i="56"/>
  <c r="P246" i="56"/>
  <c r="N246" i="56"/>
  <c r="F246" i="56"/>
  <c r="E246" i="56"/>
  <c r="D246" i="56"/>
  <c r="C246" i="56"/>
  <c r="B246" i="56"/>
  <c r="P245" i="56"/>
  <c r="N245" i="56"/>
  <c r="F245" i="56"/>
  <c r="E245" i="56"/>
  <c r="D245" i="56"/>
  <c r="C245" i="56"/>
  <c r="B245" i="56"/>
  <c r="P244" i="56"/>
  <c r="N244" i="56"/>
  <c r="F244" i="56"/>
  <c r="E244" i="56"/>
  <c r="D244" i="56"/>
  <c r="C244" i="56"/>
  <c r="B244" i="56"/>
  <c r="P243" i="56"/>
  <c r="N243" i="56"/>
  <c r="F243" i="56"/>
  <c r="E243" i="56"/>
  <c r="D243" i="56"/>
  <c r="C243" i="56"/>
  <c r="B243" i="56"/>
  <c r="P242" i="56"/>
  <c r="N242" i="56"/>
  <c r="F242" i="56"/>
  <c r="E242" i="56"/>
  <c r="D242" i="56"/>
  <c r="C242" i="56"/>
  <c r="B242" i="56"/>
  <c r="P241" i="56"/>
  <c r="N241" i="56"/>
  <c r="F241" i="56"/>
  <c r="E241" i="56"/>
  <c r="D241" i="56"/>
  <c r="C241" i="56"/>
  <c r="B241" i="56"/>
  <c r="P240" i="56"/>
  <c r="N240" i="56"/>
  <c r="F240" i="56"/>
  <c r="E240" i="56"/>
  <c r="D240" i="56"/>
  <c r="C240" i="56"/>
  <c r="B240" i="56"/>
  <c r="P239" i="56"/>
  <c r="N239" i="56"/>
  <c r="F239" i="56"/>
  <c r="E239" i="56"/>
  <c r="D239" i="56"/>
  <c r="C239" i="56"/>
  <c r="B239" i="56"/>
  <c r="P238" i="56"/>
  <c r="N238" i="56"/>
  <c r="F238" i="56"/>
  <c r="E238" i="56"/>
  <c r="D238" i="56"/>
  <c r="C238" i="56"/>
  <c r="B238" i="56"/>
  <c r="P237" i="56"/>
  <c r="N237" i="56"/>
  <c r="F237" i="56"/>
  <c r="E237" i="56"/>
  <c r="D237" i="56"/>
  <c r="C237" i="56"/>
  <c r="B237" i="56"/>
  <c r="P236" i="56"/>
  <c r="N236" i="56"/>
  <c r="F236" i="56"/>
  <c r="E236" i="56"/>
  <c r="D236" i="56"/>
  <c r="C236" i="56"/>
  <c r="B236" i="56"/>
  <c r="P235" i="56"/>
  <c r="N235" i="56"/>
  <c r="F235" i="56"/>
  <c r="E235" i="56"/>
  <c r="D235" i="56"/>
  <c r="C235" i="56"/>
  <c r="B235" i="56"/>
  <c r="P234" i="56"/>
  <c r="N234" i="56"/>
  <c r="F234" i="56"/>
  <c r="E234" i="56"/>
  <c r="D234" i="56"/>
  <c r="C234" i="56"/>
  <c r="B234" i="56"/>
  <c r="P233" i="56"/>
  <c r="N233" i="56"/>
  <c r="F233" i="56"/>
  <c r="E233" i="56"/>
  <c r="D233" i="56"/>
  <c r="C233" i="56"/>
  <c r="B233" i="56"/>
  <c r="P232" i="56"/>
  <c r="N232" i="56"/>
  <c r="F232" i="56"/>
  <c r="E232" i="56"/>
  <c r="D232" i="56"/>
  <c r="C232" i="56"/>
  <c r="B232" i="56"/>
  <c r="P231" i="56"/>
  <c r="N231" i="56"/>
  <c r="F231" i="56"/>
  <c r="E231" i="56"/>
  <c r="D231" i="56"/>
  <c r="C231" i="56"/>
  <c r="B231" i="56"/>
  <c r="P230" i="56"/>
  <c r="N230" i="56"/>
  <c r="F230" i="56"/>
  <c r="E230" i="56"/>
  <c r="D230" i="56"/>
  <c r="C230" i="56"/>
  <c r="B230" i="56"/>
  <c r="P229" i="56"/>
  <c r="N229" i="56"/>
  <c r="F229" i="56"/>
  <c r="E229" i="56"/>
  <c r="D229" i="56"/>
  <c r="C229" i="56"/>
  <c r="B229" i="56"/>
  <c r="P228" i="56"/>
  <c r="N228" i="56"/>
  <c r="F228" i="56"/>
  <c r="E228" i="56"/>
  <c r="D228" i="56"/>
  <c r="C228" i="56"/>
  <c r="B228" i="56"/>
  <c r="P227" i="56"/>
  <c r="N227" i="56"/>
  <c r="F227" i="56"/>
  <c r="E227" i="56"/>
  <c r="D227" i="56"/>
  <c r="C227" i="56"/>
  <c r="B227" i="56"/>
  <c r="P226" i="56"/>
  <c r="N226" i="56"/>
  <c r="F226" i="56"/>
  <c r="E226" i="56"/>
  <c r="D226" i="56"/>
  <c r="C226" i="56"/>
  <c r="B226" i="56"/>
  <c r="P225" i="56"/>
  <c r="N225" i="56"/>
  <c r="F225" i="56"/>
  <c r="E225" i="56"/>
  <c r="D225" i="56"/>
  <c r="C225" i="56"/>
  <c r="B225" i="56"/>
  <c r="P224" i="56"/>
  <c r="N224" i="56"/>
  <c r="F224" i="56"/>
  <c r="E224" i="56"/>
  <c r="D224" i="56"/>
  <c r="C224" i="56"/>
  <c r="B224" i="56"/>
  <c r="P223" i="56"/>
  <c r="N223" i="56"/>
  <c r="F223" i="56"/>
  <c r="E223" i="56"/>
  <c r="D223" i="56"/>
  <c r="C223" i="56"/>
  <c r="B223" i="56"/>
  <c r="P222" i="56"/>
  <c r="N222" i="56"/>
  <c r="F222" i="56"/>
  <c r="E222" i="56"/>
  <c r="D222" i="56"/>
  <c r="C222" i="56"/>
  <c r="B222" i="56"/>
  <c r="P221" i="56"/>
  <c r="N221" i="56"/>
  <c r="F221" i="56"/>
  <c r="E221" i="56"/>
  <c r="D221" i="56"/>
  <c r="C221" i="56"/>
  <c r="B221" i="56"/>
  <c r="P220" i="56"/>
  <c r="N220" i="56"/>
  <c r="F220" i="56"/>
  <c r="E220" i="56"/>
  <c r="D220" i="56"/>
  <c r="C220" i="56"/>
  <c r="B220" i="56"/>
  <c r="P219" i="56"/>
  <c r="N219" i="56"/>
  <c r="F219" i="56"/>
  <c r="E219" i="56"/>
  <c r="D219" i="56"/>
  <c r="C219" i="56"/>
  <c r="B219" i="56"/>
  <c r="P218" i="56"/>
  <c r="N218" i="56"/>
  <c r="F218" i="56"/>
  <c r="E218" i="56"/>
  <c r="D218" i="56"/>
  <c r="C218" i="56"/>
  <c r="B218" i="56"/>
  <c r="P217" i="56"/>
  <c r="N217" i="56"/>
  <c r="F217" i="56"/>
  <c r="E217" i="56"/>
  <c r="D217" i="56"/>
  <c r="C217" i="56"/>
  <c r="B217" i="56"/>
  <c r="P216" i="56"/>
  <c r="N216" i="56"/>
  <c r="F216" i="56"/>
  <c r="E216" i="56"/>
  <c r="D216" i="56"/>
  <c r="C216" i="56"/>
  <c r="B216" i="56"/>
  <c r="P215" i="56"/>
  <c r="N215" i="56"/>
  <c r="F215" i="56"/>
  <c r="E215" i="56"/>
  <c r="D215" i="56"/>
  <c r="C215" i="56"/>
  <c r="B215" i="56"/>
  <c r="P214" i="56"/>
  <c r="N214" i="56"/>
  <c r="F214" i="56"/>
  <c r="E214" i="56"/>
  <c r="D214" i="56"/>
  <c r="C214" i="56"/>
  <c r="B214" i="56"/>
  <c r="P213" i="56"/>
  <c r="N213" i="56"/>
  <c r="F213" i="56"/>
  <c r="E213" i="56"/>
  <c r="D213" i="56"/>
  <c r="C213" i="56"/>
  <c r="B213" i="56"/>
  <c r="P212" i="56"/>
  <c r="N212" i="56"/>
  <c r="F212" i="56"/>
  <c r="E212" i="56"/>
  <c r="D212" i="56"/>
  <c r="C212" i="56"/>
  <c r="B212" i="56"/>
  <c r="P211" i="56"/>
  <c r="N211" i="56"/>
  <c r="F211" i="56"/>
  <c r="E211" i="56"/>
  <c r="D211" i="56"/>
  <c r="C211" i="56"/>
  <c r="B211" i="56"/>
  <c r="P210" i="56"/>
  <c r="N210" i="56"/>
  <c r="F210" i="56"/>
  <c r="E210" i="56"/>
  <c r="D210" i="56"/>
  <c r="C210" i="56"/>
  <c r="B210" i="56"/>
  <c r="P209" i="56"/>
  <c r="N209" i="56"/>
  <c r="F209" i="56"/>
  <c r="E209" i="56"/>
  <c r="D209" i="56"/>
  <c r="C209" i="56"/>
  <c r="B209" i="56"/>
  <c r="P208" i="56"/>
  <c r="N208" i="56"/>
  <c r="F208" i="56"/>
  <c r="E208" i="56"/>
  <c r="D208" i="56"/>
  <c r="C208" i="56"/>
  <c r="B208" i="56"/>
  <c r="P207" i="56"/>
  <c r="N207" i="56"/>
  <c r="F207" i="56"/>
  <c r="E207" i="56"/>
  <c r="D207" i="56"/>
  <c r="C207" i="56"/>
  <c r="B207" i="56"/>
  <c r="P206" i="56"/>
  <c r="N206" i="56"/>
  <c r="F206" i="56"/>
  <c r="E206" i="56"/>
  <c r="D206" i="56"/>
  <c r="C206" i="56"/>
  <c r="B206" i="56"/>
  <c r="P205" i="56"/>
  <c r="N205" i="56"/>
  <c r="F205" i="56"/>
  <c r="E205" i="56"/>
  <c r="D205" i="56"/>
  <c r="C205" i="56"/>
  <c r="B205" i="56"/>
  <c r="P204" i="56"/>
  <c r="N204" i="56"/>
  <c r="F204" i="56"/>
  <c r="E204" i="56"/>
  <c r="D204" i="56"/>
  <c r="C204" i="56"/>
  <c r="B204" i="56"/>
  <c r="P203" i="56"/>
  <c r="N203" i="56"/>
  <c r="F203" i="56"/>
  <c r="E203" i="56"/>
  <c r="D203" i="56"/>
  <c r="C203" i="56"/>
  <c r="B203" i="56"/>
  <c r="P202" i="56"/>
  <c r="N202" i="56"/>
  <c r="F202" i="56"/>
  <c r="E202" i="56"/>
  <c r="D202" i="56"/>
  <c r="C202" i="56"/>
  <c r="B202" i="56"/>
  <c r="P201" i="56"/>
  <c r="N201" i="56"/>
  <c r="F201" i="56"/>
  <c r="E201" i="56"/>
  <c r="D201" i="56"/>
  <c r="C201" i="56"/>
  <c r="B201" i="56"/>
  <c r="P200" i="56"/>
  <c r="N200" i="56"/>
  <c r="F200" i="56"/>
  <c r="E200" i="56"/>
  <c r="D200" i="56"/>
  <c r="C200" i="56"/>
  <c r="B200" i="56"/>
  <c r="P199" i="56"/>
  <c r="N199" i="56"/>
  <c r="F199" i="56"/>
  <c r="E199" i="56"/>
  <c r="D199" i="56"/>
  <c r="C199" i="56"/>
  <c r="B199" i="56"/>
  <c r="P198" i="56"/>
  <c r="N198" i="56"/>
  <c r="F198" i="56"/>
  <c r="E198" i="56"/>
  <c r="D198" i="56"/>
  <c r="C198" i="56"/>
  <c r="B198" i="56"/>
  <c r="P197" i="56"/>
  <c r="N197" i="56"/>
  <c r="F197" i="56"/>
  <c r="E197" i="56"/>
  <c r="D197" i="56"/>
  <c r="C197" i="56"/>
  <c r="B197" i="56"/>
  <c r="P196" i="56"/>
  <c r="N196" i="56"/>
  <c r="F196" i="56"/>
  <c r="E196" i="56"/>
  <c r="D196" i="56"/>
  <c r="C196" i="56"/>
  <c r="B196" i="56"/>
  <c r="P195" i="56"/>
  <c r="N195" i="56"/>
  <c r="F195" i="56"/>
  <c r="E195" i="56"/>
  <c r="D195" i="56"/>
  <c r="C195" i="56"/>
  <c r="B195" i="56"/>
  <c r="P194" i="56"/>
  <c r="N194" i="56"/>
  <c r="F194" i="56"/>
  <c r="E194" i="56"/>
  <c r="D194" i="56"/>
  <c r="C194" i="56"/>
  <c r="B194" i="56"/>
  <c r="P193" i="56"/>
  <c r="N193" i="56"/>
  <c r="F193" i="56"/>
  <c r="E193" i="56"/>
  <c r="D193" i="56"/>
  <c r="C193" i="56"/>
  <c r="B193" i="56"/>
  <c r="P192" i="56"/>
  <c r="N192" i="56"/>
  <c r="F192" i="56"/>
  <c r="E192" i="56"/>
  <c r="D192" i="56"/>
  <c r="C192" i="56"/>
  <c r="B192" i="56"/>
  <c r="P191" i="56"/>
  <c r="N191" i="56"/>
  <c r="F191" i="56"/>
  <c r="E191" i="56"/>
  <c r="D191" i="56"/>
  <c r="C191" i="56"/>
  <c r="B191" i="56"/>
  <c r="P190" i="56"/>
  <c r="N190" i="56"/>
  <c r="F190" i="56"/>
  <c r="E190" i="56"/>
  <c r="D190" i="56"/>
  <c r="C190" i="56"/>
  <c r="B190" i="56"/>
  <c r="P189" i="56"/>
  <c r="N189" i="56"/>
  <c r="F189" i="56"/>
  <c r="E189" i="56"/>
  <c r="D189" i="56"/>
  <c r="C189" i="56"/>
  <c r="B189" i="56"/>
  <c r="P188" i="56"/>
  <c r="N188" i="56"/>
  <c r="F188" i="56"/>
  <c r="E188" i="56"/>
  <c r="D188" i="56"/>
  <c r="C188" i="56"/>
  <c r="B188" i="56"/>
  <c r="P187" i="56"/>
  <c r="N187" i="56"/>
  <c r="F187" i="56"/>
  <c r="E187" i="56"/>
  <c r="D187" i="56"/>
  <c r="C187" i="56"/>
  <c r="B187" i="56"/>
  <c r="P186" i="56"/>
  <c r="N186" i="56"/>
  <c r="F186" i="56"/>
  <c r="E186" i="56"/>
  <c r="D186" i="56"/>
  <c r="C186" i="56"/>
  <c r="B186" i="56"/>
  <c r="P185" i="56"/>
  <c r="N185" i="56"/>
  <c r="F185" i="56"/>
  <c r="E185" i="56"/>
  <c r="D185" i="56"/>
  <c r="C185" i="56"/>
  <c r="B185" i="56"/>
  <c r="P184" i="56"/>
  <c r="N184" i="56"/>
  <c r="F184" i="56"/>
  <c r="E184" i="56"/>
  <c r="D184" i="56"/>
  <c r="C184" i="56"/>
  <c r="B184" i="56"/>
  <c r="P183" i="56"/>
  <c r="N183" i="56"/>
  <c r="F183" i="56"/>
  <c r="E183" i="56"/>
  <c r="D183" i="56"/>
  <c r="C183" i="56"/>
  <c r="B183" i="56"/>
  <c r="P182" i="56"/>
  <c r="N182" i="56"/>
  <c r="F182" i="56"/>
  <c r="E182" i="56"/>
  <c r="D182" i="56"/>
  <c r="C182" i="56"/>
  <c r="B182" i="56"/>
  <c r="P181" i="56"/>
  <c r="N181" i="56"/>
  <c r="F181" i="56"/>
  <c r="E181" i="56"/>
  <c r="D181" i="56"/>
  <c r="C181" i="56"/>
  <c r="B181" i="56"/>
  <c r="P180" i="56"/>
  <c r="N180" i="56"/>
  <c r="F180" i="56"/>
  <c r="E180" i="56"/>
  <c r="D180" i="56"/>
  <c r="C180" i="56"/>
  <c r="B180" i="56"/>
  <c r="P179" i="56"/>
  <c r="N179" i="56"/>
  <c r="F179" i="56"/>
  <c r="E179" i="56"/>
  <c r="D179" i="56"/>
  <c r="C179" i="56"/>
  <c r="B179" i="56"/>
  <c r="P178" i="56"/>
  <c r="N178" i="56"/>
  <c r="F178" i="56"/>
  <c r="E178" i="56"/>
  <c r="D178" i="56"/>
  <c r="C178" i="56"/>
  <c r="B178" i="56"/>
  <c r="P177" i="56"/>
  <c r="N177" i="56"/>
  <c r="F177" i="56"/>
  <c r="E177" i="56"/>
  <c r="D177" i="56"/>
  <c r="C177" i="56"/>
  <c r="B177" i="56"/>
  <c r="P176" i="56"/>
  <c r="N176" i="56"/>
  <c r="F176" i="56"/>
  <c r="E176" i="56"/>
  <c r="D176" i="56"/>
  <c r="C176" i="56"/>
  <c r="B176" i="56"/>
  <c r="P175" i="56"/>
  <c r="N175" i="56"/>
  <c r="F175" i="56"/>
  <c r="E175" i="56"/>
  <c r="D175" i="56"/>
  <c r="C175" i="56"/>
  <c r="B175" i="56"/>
  <c r="P174" i="56"/>
  <c r="N174" i="56"/>
  <c r="F174" i="56"/>
  <c r="E174" i="56"/>
  <c r="D174" i="56"/>
  <c r="C174" i="56"/>
  <c r="B174" i="56"/>
  <c r="P173" i="56"/>
  <c r="N173" i="56"/>
  <c r="F173" i="56"/>
  <c r="E173" i="56"/>
  <c r="D173" i="56"/>
  <c r="C173" i="56"/>
  <c r="B173" i="56"/>
  <c r="P172" i="56"/>
  <c r="N172" i="56"/>
  <c r="F172" i="56"/>
  <c r="E172" i="56"/>
  <c r="D172" i="56"/>
  <c r="C172" i="56"/>
  <c r="B172" i="56"/>
  <c r="P171" i="56"/>
  <c r="N171" i="56"/>
  <c r="F171" i="56"/>
  <c r="E171" i="56"/>
  <c r="D171" i="56"/>
  <c r="C171" i="56"/>
  <c r="B171" i="56"/>
  <c r="P170" i="56"/>
  <c r="N170" i="56"/>
  <c r="F170" i="56"/>
  <c r="E170" i="56"/>
  <c r="D170" i="56"/>
  <c r="C170" i="56"/>
  <c r="B170" i="56"/>
  <c r="P169" i="56"/>
  <c r="N169" i="56"/>
  <c r="F169" i="56"/>
  <c r="E169" i="56"/>
  <c r="D169" i="56"/>
  <c r="C169" i="56"/>
  <c r="B169" i="56"/>
  <c r="P168" i="56"/>
  <c r="N168" i="56"/>
  <c r="F168" i="56"/>
  <c r="E168" i="56"/>
  <c r="D168" i="56"/>
  <c r="C168" i="56"/>
  <c r="B168" i="56"/>
  <c r="P167" i="56"/>
  <c r="N167" i="56"/>
  <c r="F167" i="56"/>
  <c r="E167" i="56"/>
  <c r="D167" i="56"/>
  <c r="C167" i="56"/>
  <c r="B167" i="56"/>
  <c r="P166" i="56"/>
  <c r="N166" i="56"/>
  <c r="F166" i="56"/>
  <c r="E166" i="56"/>
  <c r="D166" i="56"/>
  <c r="C166" i="56"/>
  <c r="B166" i="56"/>
  <c r="P165" i="56"/>
  <c r="N165" i="56"/>
  <c r="F165" i="56"/>
  <c r="E165" i="56"/>
  <c r="D165" i="56"/>
  <c r="C165" i="56"/>
  <c r="B165" i="56"/>
  <c r="P164" i="56"/>
  <c r="N164" i="56"/>
  <c r="F164" i="56"/>
  <c r="E164" i="56"/>
  <c r="D164" i="56"/>
  <c r="C164" i="56"/>
  <c r="B164" i="56"/>
  <c r="P163" i="56"/>
  <c r="N163" i="56"/>
  <c r="F163" i="56"/>
  <c r="E163" i="56"/>
  <c r="D163" i="56"/>
  <c r="C163" i="56"/>
  <c r="B163" i="56"/>
  <c r="P162" i="56"/>
  <c r="N162" i="56"/>
  <c r="F162" i="56"/>
  <c r="E162" i="56"/>
  <c r="D162" i="56"/>
  <c r="C162" i="56"/>
  <c r="B162" i="56"/>
  <c r="P161" i="56"/>
  <c r="N161" i="56"/>
  <c r="F161" i="56"/>
  <c r="E161" i="56"/>
  <c r="D161" i="56"/>
  <c r="C161" i="56"/>
  <c r="B161" i="56"/>
  <c r="P160" i="56"/>
  <c r="N160" i="56"/>
  <c r="F160" i="56"/>
  <c r="E160" i="56"/>
  <c r="D160" i="56"/>
  <c r="C160" i="56"/>
  <c r="B160" i="56"/>
  <c r="P159" i="56"/>
  <c r="N159" i="56"/>
  <c r="F159" i="56"/>
  <c r="E159" i="56"/>
  <c r="D159" i="56"/>
  <c r="C159" i="56"/>
  <c r="B159" i="56"/>
  <c r="P158" i="56"/>
  <c r="N158" i="56"/>
  <c r="F158" i="56"/>
  <c r="E158" i="56"/>
  <c r="D158" i="56"/>
  <c r="C158" i="56"/>
  <c r="B158" i="56"/>
  <c r="P157" i="56"/>
  <c r="N157" i="56"/>
  <c r="F157" i="56"/>
  <c r="E157" i="56"/>
  <c r="D157" i="56"/>
  <c r="C157" i="56"/>
  <c r="B157" i="56"/>
  <c r="P156" i="56"/>
  <c r="N156" i="56"/>
  <c r="F156" i="56"/>
  <c r="E156" i="56"/>
  <c r="D156" i="56"/>
  <c r="C156" i="56"/>
  <c r="B156" i="56"/>
  <c r="P155" i="56"/>
  <c r="N155" i="56"/>
  <c r="F155" i="56"/>
  <c r="E155" i="56"/>
  <c r="D155" i="56"/>
  <c r="C155" i="56"/>
  <c r="B155" i="56"/>
  <c r="P154" i="56"/>
  <c r="N154" i="56"/>
  <c r="F154" i="56"/>
  <c r="E154" i="56"/>
  <c r="D154" i="56"/>
  <c r="C154" i="56"/>
  <c r="B154" i="56"/>
  <c r="P153" i="56"/>
  <c r="N153" i="56"/>
  <c r="F153" i="56"/>
  <c r="E153" i="56"/>
  <c r="D153" i="56"/>
  <c r="C153" i="56"/>
  <c r="B153" i="56"/>
  <c r="P152" i="56"/>
  <c r="N152" i="56"/>
  <c r="F152" i="56"/>
  <c r="E152" i="56"/>
  <c r="D152" i="56"/>
  <c r="C152" i="56"/>
  <c r="B152" i="56"/>
  <c r="P151" i="56"/>
  <c r="N151" i="56"/>
  <c r="F151" i="56"/>
  <c r="E151" i="56"/>
  <c r="D151" i="56"/>
  <c r="C151" i="56"/>
  <c r="B151" i="56"/>
  <c r="P150" i="56"/>
  <c r="N150" i="56"/>
  <c r="F150" i="56"/>
  <c r="E150" i="56"/>
  <c r="D150" i="56"/>
  <c r="C150" i="56"/>
  <c r="B150" i="56"/>
  <c r="P149" i="56"/>
  <c r="N149" i="56"/>
  <c r="F149" i="56"/>
  <c r="E149" i="56"/>
  <c r="D149" i="56"/>
  <c r="C149" i="56"/>
  <c r="B149" i="56"/>
  <c r="P148" i="56"/>
  <c r="N148" i="56"/>
  <c r="F148" i="56"/>
  <c r="E148" i="56"/>
  <c r="D148" i="56"/>
  <c r="C148" i="56"/>
  <c r="B148" i="56"/>
  <c r="P147" i="56"/>
  <c r="N147" i="56"/>
  <c r="F147" i="56"/>
  <c r="E147" i="56"/>
  <c r="D147" i="56"/>
  <c r="C147" i="56"/>
  <c r="B147" i="56"/>
  <c r="P146" i="56"/>
  <c r="N146" i="56"/>
  <c r="F146" i="56"/>
  <c r="E146" i="56"/>
  <c r="D146" i="56"/>
  <c r="C146" i="56"/>
  <c r="B146" i="56"/>
  <c r="P145" i="56"/>
  <c r="N145" i="56"/>
  <c r="F145" i="56"/>
  <c r="E145" i="56"/>
  <c r="D145" i="56"/>
  <c r="C145" i="56"/>
  <c r="B145" i="56"/>
  <c r="P144" i="56"/>
  <c r="N144" i="56"/>
  <c r="F144" i="56"/>
  <c r="E144" i="56"/>
  <c r="D144" i="56"/>
  <c r="C144" i="56"/>
  <c r="B144" i="56"/>
  <c r="P143" i="56"/>
  <c r="N143" i="56"/>
  <c r="F143" i="56"/>
  <c r="E143" i="56"/>
  <c r="D143" i="56"/>
  <c r="C143" i="56"/>
  <c r="B143" i="56"/>
  <c r="P142" i="56"/>
  <c r="N142" i="56"/>
  <c r="F142" i="56"/>
  <c r="E142" i="56"/>
  <c r="D142" i="56"/>
  <c r="C142" i="56"/>
  <c r="B142" i="56"/>
  <c r="P141" i="56"/>
  <c r="N141" i="56"/>
  <c r="F141" i="56"/>
  <c r="E141" i="56"/>
  <c r="D141" i="56"/>
  <c r="C141" i="56"/>
  <c r="B141" i="56"/>
  <c r="P140" i="56"/>
  <c r="N140" i="56"/>
  <c r="F140" i="56"/>
  <c r="E140" i="56"/>
  <c r="D140" i="56"/>
  <c r="C140" i="56"/>
  <c r="B140" i="56"/>
  <c r="P139" i="56"/>
  <c r="N139" i="56"/>
  <c r="F139" i="56"/>
  <c r="E139" i="56"/>
  <c r="D139" i="56"/>
  <c r="C139" i="56"/>
  <c r="B139" i="56"/>
  <c r="P138" i="56"/>
  <c r="N138" i="56"/>
  <c r="F138" i="56"/>
  <c r="E138" i="56"/>
  <c r="D138" i="56"/>
  <c r="C138" i="56"/>
  <c r="B138" i="56"/>
  <c r="P137" i="56"/>
  <c r="N137" i="56"/>
  <c r="F137" i="56"/>
  <c r="E137" i="56"/>
  <c r="D137" i="56"/>
  <c r="C137" i="56"/>
  <c r="B137" i="56"/>
  <c r="P136" i="56"/>
  <c r="N136" i="56"/>
  <c r="F136" i="56"/>
  <c r="E136" i="56"/>
  <c r="D136" i="56"/>
  <c r="C136" i="56"/>
  <c r="B136" i="56"/>
  <c r="P135" i="56"/>
  <c r="N135" i="56"/>
  <c r="F135" i="56"/>
  <c r="E135" i="56"/>
  <c r="D135" i="56"/>
  <c r="C135" i="56"/>
  <c r="B135" i="56"/>
  <c r="P134" i="56"/>
  <c r="N134" i="56"/>
  <c r="F134" i="56"/>
  <c r="E134" i="56"/>
  <c r="D134" i="56"/>
  <c r="C134" i="56"/>
  <c r="B134" i="56"/>
  <c r="P133" i="56"/>
  <c r="N133" i="56"/>
  <c r="F133" i="56"/>
  <c r="E133" i="56"/>
  <c r="D133" i="56"/>
  <c r="C133" i="56"/>
  <c r="B133" i="56"/>
  <c r="P132" i="56"/>
  <c r="N132" i="56"/>
  <c r="F132" i="56"/>
  <c r="E132" i="56"/>
  <c r="D132" i="56"/>
  <c r="C132" i="56"/>
  <c r="B132" i="56"/>
  <c r="P131" i="56"/>
  <c r="N131" i="56"/>
  <c r="F131" i="56"/>
  <c r="E131" i="56"/>
  <c r="D131" i="56"/>
  <c r="C131" i="56"/>
  <c r="B131" i="56"/>
  <c r="P130" i="56"/>
  <c r="N130" i="56"/>
  <c r="F130" i="56"/>
  <c r="E130" i="56"/>
  <c r="D130" i="56"/>
  <c r="C130" i="56"/>
  <c r="B130" i="56"/>
  <c r="P129" i="56"/>
  <c r="N129" i="56"/>
  <c r="F129" i="56"/>
  <c r="E129" i="56"/>
  <c r="D129" i="56"/>
  <c r="C129" i="56"/>
  <c r="B129" i="56"/>
  <c r="P128" i="56"/>
  <c r="N128" i="56"/>
  <c r="F128" i="56"/>
  <c r="E128" i="56"/>
  <c r="D128" i="56"/>
  <c r="C128" i="56"/>
  <c r="B128" i="56"/>
  <c r="P127" i="56"/>
  <c r="N127" i="56"/>
  <c r="F127" i="56"/>
  <c r="E127" i="56"/>
  <c r="D127" i="56"/>
  <c r="C127" i="56"/>
  <c r="P126" i="56"/>
  <c r="N126" i="56"/>
  <c r="F126" i="56"/>
  <c r="E126" i="56"/>
  <c r="D126" i="56"/>
  <c r="C126" i="56"/>
  <c r="B126" i="56" s="1"/>
  <c r="P125" i="56"/>
  <c r="N125" i="56"/>
  <c r="F125" i="56"/>
  <c r="E125" i="56"/>
  <c r="D125" i="56"/>
  <c r="C125" i="56"/>
  <c r="P124" i="56"/>
  <c r="N124" i="56"/>
  <c r="F124" i="56"/>
  <c r="E124" i="56"/>
  <c r="D124" i="56"/>
  <c r="C124" i="56"/>
  <c r="P123" i="56"/>
  <c r="N123" i="56"/>
  <c r="F123" i="56"/>
  <c r="E123" i="56"/>
  <c r="D123" i="56"/>
  <c r="C123" i="56"/>
  <c r="B123" i="56" s="1"/>
  <c r="P122" i="56"/>
  <c r="N122" i="56"/>
  <c r="F122" i="56"/>
  <c r="E122" i="56"/>
  <c r="B122" i="56" s="1"/>
  <c r="D122" i="56"/>
  <c r="C122" i="56"/>
  <c r="P121" i="56"/>
  <c r="N121" i="56"/>
  <c r="F121" i="56"/>
  <c r="E121" i="56"/>
  <c r="D121" i="56"/>
  <c r="C121" i="56"/>
  <c r="P120" i="56"/>
  <c r="N120" i="56"/>
  <c r="F120" i="56"/>
  <c r="E120" i="56"/>
  <c r="D120" i="56"/>
  <c r="C120" i="56"/>
  <c r="P119" i="56"/>
  <c r="N119" i="56"/>
  <c r="F119" i="56"/>
  <c r="E119" i="56"/>
  <c r="D119" i="56"/>
  <c r="C119" i="56"/>
  <c r="P118" i="56"/>
  <c r="N118" i="56"/>
  <c r="F118" i="56"/>
  <c r="E118" i="56"/>
  <c r="D118" i="56"/>
  <c r="C118" i="56"/>
  <c r="B118" i="56"/>
  <c r="P117" i="56"/>
  <c r="N117" i="56"/>
  <c r="F117" i="56"/>
  <c r="E117" i="56"/>
  <c r="B117" i="56" s="1"/>
  <c r="D117" i="56"/>
  <c r="C117" i="56"/>
  <c r="P116" i="56"/>
  <c r="N116" i="56"/>
  <c r="F116" i="56"/>
  <c r="E116" i="56"/>
  <c r="D116" i="56"/>
  <c r="C116" i="56"/>
  <c r="P115" i="56"/>
  <c r="N115" i="56"/>
  <c r="F115" i="56"/>
  <c r="E115" i="56"/>
  <c r="D115" i="56"/>
  <c r="C115" i="56"/>
  <c r="P114" i="56"/>
  <c r="N114" i="56"/>
  <c r="F114" i="56"/>
  <c r="E114" i="56"/>
  <c r="D114" i="56"/>
  <c r="C114" i="56"/>
  <c r="B114" i="56" s="1"/>
  <c r="P113" i="56"/>
  <c r="N113" i="56"/>
  <c r="F113" i="56"/>
  <c r="E113" i="56"/>
  <c r="D113" i="56"/>
  <c r="C113" i="56"/>
  <c r="P112" i="56"/>
  <c r="N112" i="56"/>
  <c r="F112" i="56"/>
  <c r="E112" i="56"/>
  <c r="D112" i="56"/>
  <c r="B112" i="56" s="1"/>
  <c r="C112" i="56"/>
  <c r="P111" i="56"/>
  <c r="N111" i="56"/>
  <c r="F111" i="56"/>
  <c r="E111" i="56"/>
  <c r="D111" i="56"/>
  <c r="C111" i="56"/>
  <c r="P110" i="56"/>
  <c r="N110" i="56"/>
  <c r="F110" i="56"/>
  <c r="E110" i="56"/>
  <c r="D110" i="56"/>
  <c r="C110" i="56"/>
  <c r="B110" i="56" s="1"/>
  <c r="P109" i="56"/>
  <c r="N109" i="56"/>
  <c r="F109" i="56"/>
  <c r="E109" i="56"/>
  <c r="D109" i="56"/>
  <c r="C109" i="56"/>
  <c r="P108" i="56"/>
  <c r="N108" i="56"/>
  <c r="F108" i="56"/>
  <c r="E108" i="56"/>
  <c r="D108" i="56"/>
  <c r="C108" i="56"/>
  <c r="P107" i="56"/>
  <c r="N107" i="56"/>
  <c r="F107" i="56"/>
  <c r="E107" i="56"/>
  <c r="D107" i="56"/>
  <c r="C107" i="56"/>
  <c r="B107" i="56" s="1"/>
  <c r="P106" i="56"/>
  <c r="N106" i="56"/>
  <c r="F106" i="56"/>
  <c r="E106" i="56"/>
  <c r="B106" i="56" s="1"/>
  <c r="D106" i="56"/>
  <c r="C106" i="56"/>
  <c r="P105" i="56"/>
  <c r="N105" i="56"/>
  <c r="F105" i="56"/>
  <c r="E105" i="56"/>
  <c r="D105" i="56"/>
  <c r="C105" i="56"/>
  <c r="P104" i="56"/>
  <c r="N104" i="56"/>
  <c r="F104" i="56"/>
  <c r="E104" i="56"/>
  <c r="D104" i="56"/>
  <c r="C104" i="56"/>
  <c r="P103" i="56"/>
  <c r="N103" i="56"/>
  <c r="F103" i="56"/>
  <c r="E103" i="56"/>
  <c r="D103" i="56"/>
  <c r="C103" i="56"/>
  <c r="P102" i="56"/>
  <c r="N102" i="56"/>
  <c r="F102" i="56"/>
  <c r="E102" i="56"/>
  <c r="D102" i="56"/>
  <c r="C102" i="56"/>
  <c r="B102" i="56"/>
  <c r="P101" i="56"/>
  <c r="N101" i="56"/>
  <c r="F101" i="56"/>
  <c r="E101" i="56"/>
  <c r="B101" i="56" s="1"/>
  <c r="D101" i="56"/>
  <c r="C101" i="56"/>
  <c r="P100" i="56"/>
  <c r="N100" i="56"/>
  <c r="F100" i="56"/>
  <c r="E100" i="56"/>
  <c r="D100" i="56"/>
  <c r="C100" i="56"/>
  <c r="B100" i="56" s="1"/>
  <c r="P99" i="56"/>
  <c r="N99" i="56"/>
  <c r="F99" i="56"/>
  <c r="E99" i="56"/>
  <c r="D99" i="56"/>
  <c r="C99" i="56"/>
  <c r="P98" i="56"/>
  <c r="N98" i="56"/>
  <c r="F98" i="56"/>
  <c r="E98" i="56"/>
  <c r="D98" i="56"/>
  <c r="C98" i="56"/>
  <c r="B98" i="56" s="1"/>
  <c r="P97" i="56"/>
  <c r="N97" i="56"/>
  <c r="F97" i="56"/>
  <c r="E97" i="56"/>
  <c r="D97" i="56"/>
  <c r="C97" i="56"/>
  <c r="P96" i="56"/>
  <c r="N96" i="56"/>
  <c r="F96" i="56"/>
  <c r="E96" i="56"/>
  <c r="D96" i="56"/>
  <c r="C96" i="56"/>
  <c r="P95" i="56"/>
  <c r="N95" i="56"/>
  <c r="F95" i="56"/>
  <c r="E95" i="56"/>
  <c r="D95" i="56"/>
  <c r="C95" i="56"/>
  <c r="P94" i="56"/>
  <c r="N94" i="56"/>
  <c r="F94" i="56"/>
  <c r="E94" i="56"/>
  <c r="D94" i="56"/>
  <c r="C94" i="56"/>
  <c r="B94" i="56" s="1"/>
  <c r="P93" i="56"/>
  <c r="N93" i="56"/>
  <c r="F93" i="56"/>
  <c r="E93" i="56"/>
  <c r="D93" i="56"/>
  <c r="C93" i="56"/>
  <c r="P92" i="56"/>
  <c r="N92" i="56"/>
  <c r="F92" i="56"/>
  <c r="E92" i="56"/>
  <c r="D92" i="56"/>
  <c r="C92" i="56"/>
  <c r="P91" i="56"/>
  <c r="N91" i="56"/>
  <c r="F91" i="56"/>
  <c r="E91" i="56"/>
  <c r="D91" i="56"/>
  <c r="C91" i="56"/>
  <c r="B91" i="56" s="1"/>
  <c r="P90" i="56"/>
  <c r="N90" i="56"/>
  <c r="F90" i="56"/>
  <c r="E90" i="56"/>
  <c r="B90" i="56" s="1"/>
  <c r="D90" i="56"/>
  <c r="C90" i="56"/>
  <c r="P89" i="56"/>
  <c r="N89" i="56"/>
  <c r="F89" i="56"/>
  <c r="E89" i="56"/>
  <c r="D89" i="56"/>
  <c r="C89" i="56"/>
  <c r="P88" i="56"/>
  <c r="N88" i="56"/>
  <c r="F88" i="56"/>
  <c r="E88" i="56"/>
  <c r="D88" i="56"/>
  <c r="C88" i="56"/>
  <c r="P87" i="56"/>
  <c r="N87" i="56"/>
  <c r="F87" i="56"/>
  <c r="E87" i="56"/>
  <c r="D87" i="56"/>
  <c r="C87" i="56"/>
  <c r="P86" i="56"/>
  <c r="N86" i="56"/>
  <c r="F86" i="56"/>
  <c r="E86" i="56"/>
  <c r="D86" i="56"/>
  <c r="C86" i="56"/>
  <c r="B86" i="56"/>
  <c r="P85" i="56"/>
  <c r="N85" i="56"/>
  <c r="F85" i="56"/>
  <c r="E85" i="56"/>
  <c r="B85" i="56" s="1"/>
  <c r="D85" i="56"/>
  <c r="C85" i="56"/>
  <c r="P84" i="56"/>
  <c r="N84" i="56"/>
  <c r="F84" i="56"/>
  <c r="E84" i="56"/>
  <c r="D84" i="56"/>
  <c r="C84" i="56"/>
  <c r="P83" i="56"/>
  <c r="N83" i="56"/>
  <c r="F83" i="56"/>
  <c r="E83" i="56"/>
  <c r="D83" i="56"/>
  <c r="C83" i="56"/>
  <c r="P82" i="56"/>
  <c r="N82" i="56"/>
  <c r="F82" i="56"/>
  <c r="E82" i="56"/>
  <c r="D82" i="56"/>
  <c r="C82" i="56"/>
  <c r="B82" i="56" s="1"/>
  <c r="P81" i="56"/>
  <c r="N81" i="56"/>
  <c r="F81" i="56"/>
  <c r="E81" i="56"/>
  <c r="D81" i="56"/>
  <c r="C81" i="56"/>
  <c r="P80" i="56"/>
  <c r="N80" i="56"/>
  <c r="F80" i="56"/>
  <c r="E80" i="56"/>
  <c r="D80" i="56"/>
  <c r="B80" i="56" s="1"/>
  <c r="C80" i="56"/>
  <c r="P79" i="56"/>
  <c r="N79" i="56"/>
  <c r="F79" i="56"/>
  <c r="E79" i="56"/>
  <c r="D79" i="56"/>
  <c r="C79" i="56"/>
  <c r="P78" i="56"/>
  <c r="N78" i="56"/>
  <c r="F78" i="56"/>
  <c r="E78" i="56"/>
  <c r="D78" i="56"/>
  <c r="C78" i="56"/>
  <c r="B78" i="56" s="1"/>
  <c r="P77" i="56"/>
  <c r="N77" i="56"/>
  <c r="F77" i="56"/>
  <c r="E77" i="56"/>
  <c r="D77" i="56"/>
  <c r="C77" i="56"/>
  <c r="P76" i="56"/>
  <c r="N76" i="56"/>
  <c r="F76" i="56"/>
  <c r="E76" i="56"/>
  <c r="D76" i="56"/>
  <c r="C76" i="56"/>
  <c r="P75" i="56"/>
  <c r="N75" i="56"/>
  <c r="F75" i="56"/>
  <c r="E75" i="56"/>
  <c r="D75" i="56"/>
  <c r="C75" i="56"/>
  <c r="B75" i="56" s="1"/>
  <c r="P74" i="56"/>
  <c r="N74" i="56"/>
  <c r="F74" i="56"/>
  <c r="E74" i="56"/>
  <c r="B74" i="56" s="1"/>
  <c r="D74" i="56"/>
  <c r="C74" i="56"/>
  <c r="P73" i="56"/>
  <c r="N73" i="56"/>
  <c r="F73" i="56"/>
  <c r="E73" i="56"/>
  <c r="D73" i="56"/>
  <c r="C73" i="56"/>
  <c r="P72" i="56"/>
  <c r="N72" i="56"/>
  <c r="F72" i="56"/>
  <c r="E72" i="56"/>
  <c r="D72" i="56"/>
  <c r="C72" i="56"/>
  <c r="P71" i="56"/>
  <c r="N71" i="56"/>
  <c r="F71" i="56"/>
  <c r="E71" i="56"/>
  <c r="D71" i="56"/>
  <c r="C71" i="56"/>
  <c r="P70" i="56"/>
  <c r="N70" i="56"/>
  <c r="F70" i="56"/>
  <c r="E70" i="56"/>
  <c r="D70" i="56"/>
  <c r="C70" i="56"/>
  <c r="B70" i="56"/>
  <c r="P69" i="56"/>
  <c r="N69" i="56"/>
  <c r="F69" i="56"/>
  <c r="E69" i="56"/>
  <c r="B69" i="56" s="1"/>
  <c r="D69" i="56"/>
  <c r="C69" i="56"/>
  <c r="P68" i="56"/>
  <c r="N68" i="56"/>
  <c r="F68" i="56"/>
  <c r="E68" i="56"/>
  <c r="D68" i="56"/>
  <c r="C68" i="56"/>
  <c r="B68" i="56" s="1"/>
  <c r="P67" i="56"/>
  <c r="N67" i="56"/>
  <c r="F67" i="56"/>
  <c r="E67" i="56"/>
  <c r="D67" i="56"/>
  <c r="C67" i="56"/>
  <c r="P66" i="56"/>
  <c r="N66" i="56"/>
  <c r="F66" i="56"/>
  <c r="E66" i="56"/>
  <c r="D66" i="56"/>
  <c r="C66" i="56"/>
  <c r="B66" i="56" s="1"/>
  <c r="P65" i="56"/>
  <c r="N65" i="56"/>
  <c r="F65" i="56"/>
  <c r="E65" i="56"/>
  <c r="D65" i="56"/>
  <c r="C65" i="56"/>
  <c r="P64" i="56"/>
  <c r="N64" i="56"/>
  <c r="F64" i="56"/>
  <c r="E64" i="56"/>
  <c r="D64" i="56"/>
  <c r="B64" i="56" s="1"/>
  <c r="C64" i="56"/>
  <c r="P63" i="56"/>
  <c r="N63" i="56"/>
  <c r="F63" i="56"/>
  <c r="E63" i="56"/>
  <c r="D63" i="56"/>
  <c r="C63" i="56"/>
  <c r="P62" i="56"/>
  <c r="N62" i="56"/>
  <c r="F62" i="56"/>
  <c r="E62" i="56"/>
  <c r="D62" i="56"/>
  <c r="C62" i="56"/>
  <c r="B62" i="56" s="1"/>
  <c r="P61" i="56"/>
  <c r="N61" i="56"/>
  <c r="F61" i="56"/>
  <c r="E61" i="56"/>
  <c r="D61" i="56"/>
  <c r="C61" i="56"/>
  <c r="P60" i="56"/>
  <c r="N60" i="56"/>
  <c r="F60" i="56"/>
  <c r="E60" i="56"/>
  <c r="D60" i="56"/>
  <c r="C60" i="56"/>
  <c r="P59" i="56"/>
  <c r="N59" i="56"/>
  <c r="F59" i="56"/>
  <c r="E59" i="56"/>
  <c r="D59" i="56"/>
  <c r="C59" i="56"/>
  <c r="B59" i="56" s="1"/>
  <c r="P58" i="56"/>
  <c r="N58" i="56"/>
  <c r="F58" i="56"/>
  <c r="E58" i="56"/>
  <c r="B58" i="56" s="1"/>
  <c r="D58" i="56"/>
  <c r="C58" i="56"/>
  <c r="P57" i="56"/>
  <c r="N57" i="56"/>
  <c r="F57" i="56"/>
  <c r="E57" i="56"/>
  <c r="D57" i="56"/>
  <c r="C57" i="56"/>
  <c r="P56" i="56"/>
  <c r="N56" i="56"/>
  <c r="F56" i="56"/>
  <c r="E56" i="56"/>
  <c r="D56" i="56"/>
  <c r="C56" i="56"/>
  <c r="P55" i="56"/>
  <c r="N55" i="56"/>
  <c r="F55" i="56"/>
  <c r="E55" i="56"/>
  <c r="D55" i="56"/>
  <c r="C55" i="56"/>
  <c r="P54" i="56"/>
  <c r="N54" i="56"/>
  <c r="F54" i="56"/>
  <c r="E54" i="56"/>
  <c r="D54" i="56"/>
  <c r="C54" i="56"/>
  <c r="B54" i="56"/>
  <c r="P53" i="56"/>
  <c r="N53" i="56"/>
  <c r="F53" i="56"/>
  <c r="E53" i="56"/>
  <c r="B53" i="56" s="1"/>
  <c r="D53" i="56"/>
  <c r="C53" i="56"/>
  <c r="P52" i="56"/>
  <c r="N52" i="56"/>
  <c r="F52" i="56"/>
  <c r="E52" i="56"/>
  <c r="D52" i="56"/>
  <c r="C52" i="56"/>
  <c r="P51" i="56"/>
  <c r="N51" i="56"/>
  <c r="F51" i="56"/>
  <c r="E51" i="56"/>
  <c r="D51" i="56"/>
  <c r="C51" i="56"/>
  <c r="P50" i="56"/>
  <c r="N50" i="56"/>
  <c r="F50" i="56"/>
  <c r="E50" i="56"/>
  <c r="D50" i="56"/>
  <c r="C50" i="56"/>
  <c r="B50" i="56" s="1"/>
  <c r="P49" i="56"/>
  <c r="N49" i="56"/>
  <c r="F49" i="56"/>
  <c r="E49" i="56"/>
  <c r="D49" i="56"/>
  <c r="C49" i="56"/>
  <c r="P48" i="56"/>
  <c r="N48" i="56"/>
  <c r="F48" i="56"/>
  <c r="E48" i="56"/>
  <c r="D48" i="56"/>
  <c r="B48" i="56" s="1"/>
  <c r="C48" i="56"/>
  <c r="P47" i="56"/>
  <c r="N47" i="56"/>
  <c r="F47" i="56"/>
  <c r="E47" i="56"/>
  <c r="D47" i="56"/>
  <c r="C47" i="56"/>
  <c r="P46" i="56"/>
  <c r="N46" i="56"/>
  <c r="F46" i="56"/>
  <c r="E46" i="56"/>
  <c r="D46" i="56"/>
  <c r="C46" i="56"/>
  <c r="B46" i="56" s="1"/>
  <c r="P45" i="56"/>
  <c r="N45" i="56"/>
  <c r="F45" i="56"/>
  <c r="E45" i="56"/>
  <c r="D45" i="56"/>
  <c r="C45" i="56"/>
  <c r="P44" i="56"/>
  <c r="N44" i="56"/>
  <c r="F44" i="56"/>
  <c r="E44" i="56"/>
  <c r="D44" i="56"/>
  <c r="C44" i="56"/>
  <c r="P43" i="56"/>
  <c r="N43" i="56"/>
  <c r="F43" i="56"/>
  <c r="E43" i="56"/>
  <c r="D43" i="56"/>
  <c r="C43" i="56"/>
  <c r="B43" i="56" s="1"/>
  <c r="P42" i="56"/>
  <c r="N42" i="56"/>
  <c r="F42" i="56"/>
  <c r="E42" i="56"/>
  <c r="B42" i="56" s="1"/>
  <c r="D42" i="56"/>
  <c r="C42" i="56"/>
  <c r="P41" i="56"/>
  <c r="N41" i="56"/>
  <c r="F41" i="56"/>
  <c r="E41" i="56"/>
  <c r="D41" i="56"/>
  <c r="C41" i="56"/>
  <c r="P40" i="56"/>
  <c r="N40" i="56"/>
  <c r="F40" i="56"/>
  <c r="E40" i="56"/>
  <c r="D40" i="56"/>
  <c r="C40" i="56"/>
  <c r="P39" i="56"/>
  <c r="N39" i="56"/>
  <c r="F39" i="56"/>
  <c r="E39" i="56"/>
  <c r="D39" i="56"/>
  <c r="C39" i="56"/>
  <c r="P38" i="56"/>
  <c r="N38" i="56"/>
  <c r="F38" i="56"/>
  <c r="E38" i="56"/>
  <c r="D38" i="56"/>
  <c r="C38" i="56"/>
  <c r="B38" i="56"/>
  <c r="P37" i="56"/>
  <c r="N37" i="56"/>
  <c r="F37" i="56"/>
  <c r="E37" i="56"/>
  <c r="B37" i="56" s="1"/>
  <c r="D37" i="56"/>
  <c r="C37" i="56"/>
  <c r="P36" i="56"/>
  <c r="N36" i="56"/>
  <c r="F36" i="56"/>
  <c r="E36" i="56"/>
  <c r="D36" i="56"/>
  <c r="C36" i="56"/>
  <c r="P35" i="56"/>
  <c r="N35" i="56"/>
  <c r="F35" i="56"/>
  <c r="E35" i="56"/>
  <c r="D35" i="56"/>
  <c r="C35" i="56"/>
  <c r="P34" i="56"/>
  <c r="N34" i="56"/>
  <c r="F34" i="56"/>
  <c r="E34" i="56"/>
  <c r="D34" i="56"/>
  <c r="C34" i="56"/>
  <c r="B34" i="56" s="1"/>
  <c r="P33" i="56"/>
  <c r="N33" i="56"/>
  <c r="F33" i="56"/>
  <c r="E33" i="56"/>
  <c r="D33" i="56"/>
  <c r="C33" i="56"/>
  <c r="P32" i="56"/>
  <c r="N32" i="56"/>
  <c r="F32" i="56"/>
  <c r="E32" i="56"/>
  <c r="D32" i="56"/>
  <c r="B32" i="56" s="1"/>
  <c r="C32" i="56"/>
  <c r="P31" i="56"/>
  <c r="N31" i="56"/>
  <c r="F31" i="56"/>
  <c r="E31" i="56"/>
  <c r="D31" i="56"/>
  <c r="C31" i="56"/>
  <c r="P30" i="56"/>
  <c r="N30" i="56"/>
  <c r="F30" i="56"/>
  <c r="E30" i="56"/>
  <c r="D30" i="56"/>
  <c r="C30" i="56"/>
  <c r="B30" i="56" s="1"/>
  <c r="P29" i="56"/>
  <c r="N29" i="56"/>
  <c r="F29" i="56"/>
  <c r="E29" i="56"/>
  <c r="D29" i="56"/>
  <c r="C29" i="56"/>
  <c r="P28" i="56"/>
  <c r="N28" i="56"/>
  <c r="F28" i="56"/>
  <c r="E28" i="56"/>
  <c r="D28" i="56"/>
  <c r="C28" i="56"/>
  <c r="P27" i="56"/>
  <c r="N27" i="56"/>
  <c r="F27" i="56"/>
  <c r="E27" i="56"/>
  <c r="D27" i="56"/>
  <c r="C27" i="56"/>
  <c r="B27" i="56" s="1"/>
  <c r="P26" i="56"/>
  <c r="N26" i="56"/>
  <c r="F26" i="56"/>
  <c r="E26" i="56"/>
  <c r="B26" i="56" s="1"/>
  <c r="D26" i="56"/>
  <c r="C26" i="56"/>
  <c r="P25" i="56"/>
  <c r="N25" i="56"/>
  <c r="F25" i="56"/>
  <c r="E25" i="56"/>
  <c r="D25" i="56"/>
  <c r="C25" i="56"/>
  <c r="P24" i="56"/>
  <c r="N24" i="56"/>
  <c r="F24" i="56"/>
  <c r="E24" i="56"/>
  <c r="D24" i="56"/>
  <c r="C24" i="56"/>
  <c r="P23" i="56"/>
  <c r="N23" i="56"/>
  <c r="F23" i="56"/>
  <c r="E23" i="56"/>
  <c r="D23" i="56"/>
  <c r="C23" i="56"/>
  <c r="P22" i="56"/>
  <c r="N22" i="56"/>
  <c r="F22" i="56"/>
  <c r="E22" i="56"/>
  <c r="D22" i="56"/>
  <c r="C22" i="56"/>
  <c r="B22" i="56"/>
  <c r="P21" i="56"/>
  <c r="N21" i="56"/>
  <c r="F21" i="56"/>
  <c r="E21" i="56"/>
  <c r="B21" i="56" s="1"/>
  <c r="D21" i="56"/>
  <c r="C21" i="56"/>
  <c r="P20" i="56"/>
  <c r="N20" i="56"/>
  <c r="F20" i="56"/>
  <c r="E20" i="56"/>
  <c r="D20" i="56"/>
  <c r="C20" i="56"/>
  <c r="P19" i="56"/>
  <c r="N19" i="56"/>
  <c r="F19" i="56"/>
  <c r="E19" i="56"/>
  <c r="D19" i="56"/>
  <c r="C19" i="56"/>
  <c r="P18" i="56"/>
  <c r="N18" i="56"/>
  <c r="F18" i="56"/>
  <c r="E18" i="56"/>
  <c r="D18" i="56"/>
  <c r="C18" i="56"/>
  <c r="B18" i="56" s="1"/>
  <c r="P17" i="56"/>
  <c r="N17" i="56"/>
  <c r="F17" i="56"/>
  <c r="E17" i="56"/>
  <c r="D17" i="56"/>
  <c r="C17" i="56"/>
  <c r="P16" i="56"/>
  <c r="N16" i="56"/>
  <c r="F16" i="56"/>
  <c r="E16" i="56"/>
  <c r="D16" i="56"/>
  <c r="B16" i="56" s="1"/>
  <c r="C16" i="56"/>
  <c r="P15" i="56"/>
  <c r="N15" i="56"/>
  <c r="F15" i="56"/>
  <c r="E15" i="56"/>
  <c r="D15" i="56"/>
  <c r="C15" i="56"/>
  <c r="P14" i="56"/>
  <c r="N14" i="56"/>
  <c r="F14" i="56"/>
  <c r="E14" i="56"/>
  <c r="D14" i="56"/>
  <c r="C14" i="56"/>
  <c r="B14" i="56" s="1"/>
  <c r="P13" i="56"/>
  <c r="N13" i="56"/>
  <c r="F13" i="56"/>
  <c r="E13" i="56"/>
  <c r="D13" i="56"/>
  <c r="C13" i="56"/>
  <c r="P12" i="56"/>
  <c r="N12" i="56"/>
  <c r="F12" i="56"/>
  <c r="E12" i="56"/>
  <c r="D12" i="56"/>
  <c r="C12" i="56"/>
  <c r="P11" i="56"/>
  <c r="N11" i="56"/>
  <c r="F11" i="56"/>
  <c r="E11" i="56"/>
  <c r="D11" i="56"/>
  <c r="C11" i="56"/>
  <c r="B11" i="56" s="1"/>
  <c r="P10" i="56"/>
  <c r="N10" i="56"/>
  <c r="F10" i="56"/>
  <c r="E10" i="56"/>
  <c r="B10" i="56" s="1"/>
  <c r="D10" i="56"/>
  <c r="C10" i="56"/>
  <c r="P9" i="56"/>
  <c r="N9" i="56"/>
  <c r="F9" i="56"/>
  <c r="E9" i="56"/>
  <c r="D9" i="56"/>
  <c r="C9" i="56"/>
  <c r="P8" i="56"/>
  <c r="N8" i="56"/>
  <c r="F8" i="56"/>
  <c r="E8" i="56"/>
  <c r="D8" i="56"/>
  <c r="C8" i="56"/>
  <c r="P7" i="56"/>
  <c r="N7" i="56"/>
  <c r="F7" i="56"/>
  <c r="E7" i="56"/>
  <c r="D7" i="56"/>
  <c r="C7" i="56"/>
  <c r="G5" i="56"/>
  <c r="G1" i="56"/>
  <c r="R79" i="57"/>
  <c r="R78" i="57"/>
  <c r="R77" i="57"/>
  <c r="R76" i="57"/>
  <c r="R75" i="57"/>
  <c r="R74" i="57"/>
  <c r="R73" i="57"/>
  <c r="R72" i="57"/>
  <c r="R71" i="57"/>
  <c r="R70" i="57"/>
  <c r="R62" i="57"/>
  <c r="R60" i="57"/>
  <c r="R59" i="57"/>
  <c r="R58" i="57"/>
  <c r="R56" i="57"/>
  <c r="R55" i="57"/>
  <c r="R51" i="57"/>
  <c r="R50" i="57"/>
  <c r="R49" i="57"/>
  <c r="R48" i="57"/>
  <c r="R47" i="57"/>
  <c r="R46" i="57"/>
  <c r="R45" i="57"/>
  <c r="R44" i="57"/>
  <c r="R43" i="57"/>
  <c r="R42" i="57"/>
  <c r="R41" i="57"/>
  <c r="R40" i="57"/>
  <c r="R39" i="57"/>
  <c r="R36" i="57"/>
  <c r="R35" i="57"/>
  <c r="R34" i="57"/>
  <c r="R33" i="57"/>
  <c r="R31" i="57"/>
  <c r="R30" i="57"/>
  <c r="R29" i="57"/>
  <c r="R27" i="57"/>
  <c r="R26" i="57"/>
  <c r="R25" i="57"/>
  <c r="R24" i="57"/>
  <c r="R23" i="57"/>
  <c r="R22" i="57"/>
  <c r="R21" i="57"/>
  <c r="R20" i="57"/>
  <c r="R19" i="57"/>
  <c r="R18" i="57"/>
  <c r="R17" i="57"/>
  <c r="R16" i="57"/>
  <c r="R15" i="57"/>
  <c r="R14" i="57"/>
  <c r="R13" i="57"/>
  <c r="R12" i="57"/>
  <c r="R11" i="57"/>
  <c r="R10" i="57"/>
  <c r="K424" i="60" l="1"/>
  <c r="G404" i="60"/>
  <c r="I259" i="60"/>
  <c r="K220" i="60"/>
  <c r="L380" i="60"/>
  <c r="O288" i="60"/>
  <c r="B15" i="56"/>
  <c r="B20" i="56"/>
  <c r="B25" i="56"/>
  <c r="B63" i="56"/>
  <c r="B111" i="56"/>
  <c r="B116" i="56"/>
  <c r="B127" i="56"/>
  <c r="J307" i="60"/>
  <c r="H277" i="60"/>
  <c r="H259" i="60"/>
  <c r="L241" i="60"/>
  <c r="G281" i="60"/>
  <c r="I112" i="60"/>
  <c r="K131" i="60"/>
  <c r="K126" i="60" s="1"/>
  <c r="M202" i="60"/>
  <c r="J64" i="60"/>
  <c r="M288" i="60"/>
  <c r="I117" i="60"/>
  <c r="J270" i="60"/>
  <c r="B52" i="56"/>
  <c r="B79" i="56"/>
  <c r="B84" i="56"/>
  <c r="B95" i="56"/>
  <c r="B105" i="56"/>
  <c r="B121" i="56"/>
  <c r="L487" i="60"/>
  <c r="O472" i="60"/>
  <c r="I511" i="60"/>
  <c r="G433" i="60"/>
  <c r="G403" i="60" s="1"/>
  <c r="L367" i="60"/>
  <c r="L366" i="60" s="1"/>
  <c r="H344" i="60"/>
  <c r="J371" i="60"/>
  <c r="N241" i="60"/>
  <c r="L220" i="60"/>
  <c r="K100" i="60"/>
  <c r="K213" i="60"/>
  <c r="K184" i="60" s="1"/>
  <c r="H213" i="60"/>
  <c r="H167" i="60"/>
  <c r="B8" i="56"/>
  <c r="B13" i="56"/>
  <c r="B19" i="56"/>
  <c r="B24" i="56"/>
  <c r="B29" i="56"/>
  <c r="B35" i="56"/>
  <c r="B40" i="56"/>
  <c r="B45" i="56"/>
  <c r="B51" i="56"/>
  <c r="B56" i="56"/>
  <c r="B61" i="56"/>
  <c r="B67" i="56"/>
  <c r="B72" i="56"/>
  <c r="B77" i="56"/>
  <c r="B83" i="56"/>
  <c r="B88" i="56"/>
  <c r="B93" i="56"/>
  <c r="B99" i="56"/>
  <c r="B108" i="56"/>
  <c r="B109" i="56"/>
  <c r="B115" i="56"/>
  <c r="B120" i="56"/>
  <c r="B125" i="56"/>
  <c r="I479" i="60"/>
  <c r="K487" i="60"/>
  <c r="G460" i="60"/>
  <c r="G455" i="60"/>
  <c r="H479" i="60"/>
  <c r="L472" i="60"/>
  <c r="K396" i="60"/>
  <c r="L433" i="60"/>
  <c r="L424" i="60"/>
  <c r="M440" i="60"/>
  <c r="N355" i="60"/>
  <c r="G344" i="60"/>
  <c r="H387" i="60"/>
  <c r="K371" i="60"/>
  <c r="L339" i="60"/>
  <c r="H307" i="60"/>
  <c r="L358" i="60"/>
  <c r="M339" i="60"/>
  <c r="M338" i="60" s="1"/>
  <c r="K271" i="60"/>
  <c r="K241" i="60"/>
  <c r="H396" i="60"/>
  <c r="H288" i="60"/>
  <c r="L271" i="60"/>
  <c r="I226" i="60"/>
  <c r="I220" i="60" s="1"/>
  <c r="G277" i="60"/>
  <c r="G299" i="60"/>
  <c r="G298" i="60" s="1"/>
  <c r="J226" i="60"/>
  <c r="J220" i="60" s="1"/>
  <c r="H202" i="60"/>
  <c r="N166" i="60"/>
  <c r="L65" i="60"/>
  <c r="L64" i="60" s="1"/>
  <c r="J51" i="60"/>
  <c r="J48" i="60" s="1"/>
  <c r="J22" i="60"/>
  <c r="H41" i="60"/>
  <c r="L22" i="60"/>
  <c r="J213" i="60"/>
  <c r="J232" i="60"/>
  <c r="K232" i="60"/>
  <c r="N112" i="60"/>
  <c r="H29" i="60"/>
  <c r="G22" i="60"/>
  <c r="M433" i="60"/>
  <c r="J472" i="60"/>
  <c r="J460" i="60" s="1"/>
  <c r="G463" i="60"/>
  <c r="M344" i="60"/>
  <c r="K440" i="60"/>
  <c r="L415" i="60"/>
  <c r="M89" i="60"/>
  <c r="J126" i="60"/>
  <c r="J100" i="60"/>
  <c r="J89" i="60" s="1"/>
  <c r="J88" i="60" s="1"/>
  <c r="B9" i="56"/>
  <c r="B31" i="56"/>
  <c r="B36" i="56"/>
  <c r="B41" i="56"/>
  <c r="B47" i="56"/>
  <c r="B57" i="56"/>
  <c r="B73" i="56"/>
  <c r="B89" i="56"/>
  <c r="B104" i="56"/>
  <c r="B7" i="56"/>
  <c r="B12" i="56"/>
  <c r="B17" i="56"/>
  <c r="B23" i="56"/>
  <c r="B28" i="56"/>
  <c r="B33" i="56"/>
  <c r="B39" i="56"/>
  <c r="B44" i="56"/>
  <c r="B49" i="56"/>
  <c r="B55" i="56"/>
  <c r="B60" i="56"/>
  <c r="B65" i="56"/>
  <c r="B71" i="56"/>
  <c r="B76" i="56"/>
  <c r="B81" i="56"/>
  <c r="B87" i="56"/>
  <c r="B92" i="56"/>
  <c r="B96" i="56"/>
  <c r="B97" i="56"/>
  <c r="B103" i="56"/>
  <c r="B113" i="56"/>
  <c r="B119" i="56"/>
  <c r="B124" i="56"/>
  <c r="I472" i="60"/>
  <c r="G511" i="60"/>
  <c r="J455" i="60"/>
  <c r="G440" i="60"/>
  <c r="L440" i="60"/>
  <c r="I339" i="60"/>
  <c r="K307" i="60"/>
  <c r="M415" i="60"/>
  <c r="G387" i="60"/>
  <c r="L387" i="60"/>
  <c r="L307" i="60"/>
  <c r="N298" i="60"/>
  <c r="M299" i="60"/>
  <c r="I358" i="60"/>
  <c r="G271" i="60"/>
  <c r="G241" i="60"/>
  <c r="H314" i="60"/>
  <c r="I213" i="60"/>
  <c r="K277" i="60"/>
  <c r="O281" i="60"/>
  <c r="M281" i="60"/>
  <c r="L193" i="60"/>
  <c r="L147" i="60"/>
  <c r="H64" i="60"/>
  <c r="O271" i="60"/>
  <c r="M271" i="60"/>
  <c r="G197" i="60"/>
  <c r="M147" i="60"/>
  <c r="M131" i="60"/>
  <c r="M126" i="60" s="1"/>
  <c r="M88" i="60" s="1"/>
  <c r="G112" i="60"/>
  <c r="M184" i="60"/>
  <c r="M175" i="60"/>
  <c r="G65" i="60"/>
  <c r="G64" i="60" s="1"/>
  <c r="N232" i="60"/>
  <c r="K41" i="60"/>
  <c r="J319" i="60"/>
  <c r="M259" i="60"/>
  <c r="J355" i="60"/>
  <c r="J338" i="60" s="1"/>
  <c r="H166" i="60"/>
  <c r="L404" i="60"/>
  <c r="H319" i="60"/>
  <c r="H51" i="60"/>
  <c r="I487" i="60"/>
  <c r="G498" i="60"/>
  <c r="G486" i="60" s="1"/>
  <c r="L498" i="60"/>
  <c r="L486" i="60" s="1"/>
  <c r="L479" i="60"/>
  <c r="H472" i="60"/>
  <c r="H460" i="60" s="1"/>
  <c r="H403" i="60" s="1"/>
  <c r="N460" i="60"/>
  <c r="H433" i="60"/>
  <c r="H424" i="60"/>
  <c r="I387" i="60"/>
  <c r="I355" i="60"/>
  <c r="G339" i="60"/>
  <c r="K415" i="60"/>
  <c r="K403" i="60" s="1"/>
  <c r="N415" i="60"/>
  <c r="I299" i="60"/>
  <c r="I298" i="60" s="1"/>
  <c r="H299" i="60"/>
  <c r="H298" i="60" s="1"/>
  <c r="G362" i="60"/>
  <c r="L362" i="60"/>
  <c r="L355" i="60" s="1"/>
  <c r="L338" i="60" s="1"/>
  <c r="G358" i="60"/>
  <c r="L319" i="60"/>
  <c r="I288" i="60"/>
  <c r="I277" i="60"/>
  <c r="I270" i="60" s="1"/>
  <c r="N259" i="60"/>
  <c r="K380" i="60"/>
  <c r="L281" i="60"/>
  <c r="L270" i="60" s="1"/>
  <c r="K298" i="60"/>
  <c r="I241" i="60"/>
  <c r="I131" i="60"/>
  <c r="I197" i="60"/>
  <c r="I184" i="60" s="1"/>
  <c r="H89" i="60"/>
  <c r="G51" i="60"/>
  <c r="G48" i="60" s="1"/>
  <c r="L51" i="60"/>
  <c r="L48" i="60" s="1"/>
  <c r="N184" i="60"/>
  <c r="H175" i="60"/>
  <c r="L213" i="60"/>
  <c r="L184" i="60" s="1"/>
  <c r="M232" i="60"/>
  <c r="H232" i="60"/>
  <c r="N147" i="60"/>
  <c r="K29" i="60"/>
  <c r="K79" i="60"/>
  <c r="I79" i="60"/>
  <c r="J29" i="60"/>
  <c r="H498" i="60"/>
  <c r="H486" i="60" s="1"/>
  <c r="L460" i="60"/>
  <c r="I74" i="60"/>
  <c r="I71" i="60" s="1"/>
  <c r="L79" i="60"/>
  <c r="N487" i="60"/>
  <c r="K498" i="60"/>
  <c r="K486" i="60" s="1"/>
  <c r="N498" i="60"/>
  <c r="I460" i="60"/>
  <c r="I433" i="60"/>
  <c r="I424" i="60"/>
  <c r="N387" i="60"/>
  <c r="N338" i="60" s="1"/>
  <c r="I440" i="60"/>
  <c r="I415" i="60"/>
  <c r="M307" i="60"/>
  <c r="L299" i="60"/>
  <c r="L298" i="60" s="1"/>
  <c r="K362" i="60"/>
  <c r="K358" i="60"/>
  <c r="N319" i="60"/>
  <c r="K270" i="60"/>
  <c r="G380" i="60"/>
  <c r="H380" i="60"/>
  <c r="H371" i="60"/>
  <c r="G314" i="60"/>
  <c r="J299" i="60"/>
  <c r="J298" i="60" s="1"/>
  <c r="H281" i="60"/>
  <c r="M241" i="60"/>
  <c r="I147" i="60"/>
  <c r="I64" i="60"/>
  <c r="J241" i="60"/>
  <c r="I202" i="60"/>
  <c r="L131" i="60"/>
  <c r="L126" i="60" s="1"/>
  <c r="G89" i="60"/>
  <c r="L89" i="60"/>
  <c r="K51" i="60"/>
  <c r="K48" i="60" s="1"/>
  <c r="I51" i="60"/>
  <c r="L175" i="60"/>
  <c r="L166" i="60" s="1"/>
  <c r="I232" i="60"/>
  <c r="I219" i="60" s="1"/>
  <c r="G232" i="60"/>
  <c r="L232" i="60"/>
  <c r="H74" i="60"/>
  <c r="H71" i="60" s="1"/>
  <c r="H48" i="60"/>
  <c r="G29" i="60"/>
  <c r="M498" i="60"/>
  <c r="M486" i="60" s="1"/>
  <c r="N440" i="60"/>
  <c r="K319" i="60"/>
  <c r="I167" i="60"/>
  <c r="I126" i="60"/>
  <c r="I48" i="60"/>
  <c r="N88" i="60"/>
  <c r="I498" i="60"/>
  <c r="J486" i="60"/>
  <c r="M460" i="60"/>
  <c r="N433" i="60"/>
  <c r="N424" i="60"/>
  <c r="G396" i="60"/>
  <c r="I367" i="60"/>
  <c r="I366" i="60" s="1"/>
  <c r="J440" i="60"/>
  <c r="H415" i="60"/>
  <c r="H339" i="60"/>
  <c r="G270" i="60"/>
  <c r="K314" i="60"/>
  <c r="L259" i="60"/>
  <c r="H226" i="60"/>
  <c r="H220" i="60" s="1"/>
  <c r="H193" i="60"/>
  <c r="H184" i="60" s="1"/>
  <c r="H147" i="60"/>
  <c r="H131" i="60"/>
  <c r="H126" i="60" s="1"/>
  <c r="N270" i="60"/>
  <c r="N219" i="60" s="1"/>
  <c r="J184" i="60"/>
  <c r="K147" i="60"/>
  <c r="I41" i="60"/>
  <c r="K89" i="60"/>
  <c r="I89" i="60"/>
  <c r="M51" i="60"/>
  <c r="M48" i="60" s="1"/>
  <c r="K175" i="60"/>
  <c r="K166" i="60" s="1"/>
  <c r="I175" i="60"/>
  <c r="I29" i="60"/>
  <c r="G213" i="60"/>
  <c r="G184" i="60" s="1"/>
  <c r="I209" i="60"/>
  <c r="M166" i="60"/>
  <c r="L74" i="60"/>
  <c r="L71" i="60" s="1"/>
  <c r="L29" i="60"/>
  <c r="K22" i="60"/>
  <c r="H79" i="60"/>
  <c r="G20" i="59"/>
  <c r="G15" i="59"/>
  <c r="G14" i="59" s="1"/>
  <c r="G11" i="59"/>
  <c r="G10" i="59" s="1"/>
  <c r="G24" i="59"/>
  <c r="G23" i="59" s="1"/>
  <c r="D27" i="2"/>
  <c r="E27" i="2" s="1"/>
  <c r="D26" i="2"/>
  <c r="E26" i="2" s="1"/>
  <c r="K25" i="2"/>
  <c r="I25" i="2"/>
  <c r="H25" i="2"/>
  <c r="G25" i="2"/>
  <c r="F25" i="2"/>
  <c r="C25" i="2"/>
  <c r="E24" i="2"/>
  <c r="D24" i="2"/>
  <c r="E23" i="2"/>
  <c r="D23" i="2"/>
  <c r="E22" i="2"/>
  <c r="D22" i="2"/>
  <c r="E21" i="2"/>
  <c r="D21" i="2"/>
  <c r="D20" i="2"/>
  <c r="E20" i="2" s="1"/>
  <c r="D19" i="2"/>
  <c r="E19" i="2" s="1"/>
  <c r="D18" i="2"/>
  <c r="E18" i="2" s="1"/>
  <c r="F17" i="2"/>
  <c r="E17" i="2"/>
  <c r="D17" i="2"/>
  <c r="K16" i="2"/>
  <c r="I16" i="2"/>
  <c r="H16" i="2"/>
  <c r="G16" i="2"/>
  <c r="F16" i="2"/>
  <c r="C16" i="2"/>
  <c r="F30" i="2" s="1"/>
  <c r="D15" i="2"/>
  <c r="D14" i="2" s="1"/>
  <c r="K14" i="2"/>
  <c r="I14" i="2"/>
  <c r="H14" i="2"/>
  <c r="G14" i="2"/>
  <c r="F14" i="2"/>
  <c r="C14" i="2"/>
  <c r="D13" i="2"/>
  <c r="E13" i="2" s="1"/>
  <c r="E12" i="2"/>
  <c r="E11" i="2" s="1"/>
  <c r="D12" i="2"/>
  <c r="K11" i="2"/>
  <c r="I11" i="2"/>
  <c r="H11" i="2"/>
  <c r="G11" i="2"/>
  <c r="F11" i="2"/>
  <c r="D11" i="2"/>
  <c r="C11" i="2"/>
  <c r="K219" i="60" l="1"/>
  <c r="M403" i="60"/>
  <c r="N403" i="60"/>
  <c r="D16" i="2"/>
  <c r="C31" i="2" s="1"/>
  <c r="I338" i="60"/>
  <c r="E15" i="2"/>
  <c r="E14" i="2" s="1"/>
  <c r="E16" i="2"/>
  <c r="C32" i="2" s="1"/>
  <c r="L219" i="60"/>
  <c r="J219" i="60"/>
  <c r="H270" i="60"/>
  <c r="M298" i="60"/>
  <c r="I403" i="60"/>
  <c r="J403" i="60"/>
  <c r="G31" i="59"/>
  <c r="G219" i="60"/>
  <c r="K355" i="60"/>
  <c r="K338" i="60" s="1"/>
  <c r="N486" i="60"/>
  <c r="M270" i="60"/>
  <c r="M219" i="60"/>
  <c r="H338" i="60"/>
  <c r="H88" i="60"/>
  <c r="I166" i="60"/>
  <c r="G88" i="60"/>
  <c r="G338" i="60"/>
  <c r="H219" i="60"/>
  <c r="L88" i="60"/>
  <c r="I88" i="60"/>
  <c r="K88" i="60"/>
  <c r="G355" i="60"/>
  <c r="L403" i="60"/>
  <c r="I486" i="60"/>
  <c r="E25" i="2"/>
  <c r="C30" i="2"/>
  <c r="D25" i="2"/>
  <c r="A5" i="57"/>
  <c r="A1" i="57"/>
</calcChain>
</file>

<file path=xl/comments1.xml><?xml version="1.0" encoding="utf-8"?>
<comments xmlns="http://schemas.openxmlformats.org/spreadsheetml/2006/main">
  <authors>
    <author>Ilka Gonzalez</author>
  </authors>
  <commentList>
    <comment ref="D9" authorId="0">
      <text>
        <r>
          <rPr>
            <u/>
            <sz val="9"/>
            <color indexed="81"/>
            <rFont val="Tahoma"/>
            <family val="2"/>
          </rPr>
          <t xml:space="preserve">Fórmula de Metas logradas: </t>
        </r>
        <r>
          <rPr>
            <sz val="9"/>
            <color indexed="81"/>
            <rFont val="Tahoma"/>
            <family val="2"/>
          </rPr>
          <t>Productividad Actual /7 x 12</t>
        </r>
      </text>
    </comment>
    <comment ref="E9" authorId="0">
      <text>
        <r>
          <rPr>
            <sz val="9"/>
            <color indexed="81"/>
            <rFont val="Tahoma"/>
            <family val="2"/>
          </rPr>
          <t>Fórmula Metas programadas:
 Meta Actual/Meta Año anterior X Meta Actual</t>
        </r>
      </text>
    </comment>
    <comment ref="C29" authorId="0">
      <text>
        <r>
          <rPr>
            <sz val="9"/>
            <color indexed="81"/>
            <rFont val="Tahoma"/>
            <family val="2"/>
          </rPr>
          <t>Total de egresos en un período dado/Total de camas disponibles del mismo período</t>
        </r>
      </text>
    </comment>
    <comment ref="D29" authorId="0">
      <text>
        <r>
          <rPr>
            <sz val="9"/>
            <color indexed="81"/>
            <rFont val="Tahoma"/>
            <family val="2"/>
          </rPr>
          <t>Número de camas x 365</t>
        </r>
      </text>
    </comment>
    <comment ref="E29" authorId="0">
      <text>
        <r>
          <rPr>
            <sz val="9"/>
            <color indexed="81"/>
            <rFont val="Tahoma"/>
            <family val="2"/>
          </rPr>
          <t>Sumatoria de los días pacientes reportados en el censo diario</t>
        </r>
      </text>
    </comment>
    <comment ref="F29" authorId="0">
      <text>
        <r>
          <rPr>
            <sz val="9"/>
            <color indexed="81"/>
            <rFont val="Tahoma"/>
            <family val="2"/>
          </rPr>
          <t>Total de días pacientes en un período dado/Total de egresos del mismo período</t>
        </r>
      </text>
    </comment>
    <comment ref="G29" authorId="0">
      <text>
        <r>
          <rPr>
            <sz val="9"/>
            <color indexed="81"/>
            <rFont val="Tahoma"/>
            <family val="2"/>
          </rPr>
          <t>Total de días pacientes en un período dado/ Total de días camas disponibles del mismo período x 100</t>
        </r>
      </text>
    </comment>
    <comment ref="H29" authorId="0">
      <text>
        <r>
          <rPr>
            <sz val="9"/>
            <color indexed="81"/>
            <rFont val="Tahoma"/>
            <family val="2"/>
          </rPr>
          <t>Número de egresos (materno) por fallecimiento en un período dado/Total de egresos (materno) del mismo período x 100</t>
        </r>
      </text>
    </comment>
    <comment ref="I29" authorId="0">
      <text>
        <r>
          <rPr>
            <sz val="9"/>
            <color indexed="81"/>
            <rFont val="Tahoma"/>
            <family val="2"/>
          </rPr>
          <t>Número de partos por cesárea/Número total de partos x 100</t>
        </r>
      </text>
    </comment>
  </commentList>
</comments>
</file>

<file path=xl/comments2.xml><?xml version="1.0" encoding="utf-8"?>
<comments xmlns="http://schemas.openxmlformats.org/spreadsheetml/2006/main">
  <authors>
    <author>Ilka Gonzalez</author>
    <author>Erick Taveras</author>
    <author>Atahualpa Ortiz</author>
  </authors>
  <commentList>
    <comment ref="D9" authorId="0">
      <text>
        <r>
          <rPr>
            <sz val="9"/>
            <color indexed="81"/>
            <rFont val="Tahoma"/>
            <family val="2"/>
          </rPr>
          <t xml:space="preserve">Inicia siglas de la dependencia, numeración línea estratégica, numeración objetivo, numeración resultado esperado, numeración producto y secuencia actividades para el producto en decimales.
Ej.: Dirección de Planificación
Línea Estratégica 1
Objetivo 1
Resultado Esperado 1
Producto 1
Actividad 01
Sería: </t>
        </r>
        <r>
          <rPr>
            <b/>
            <sz val="9"/>
            <color indexed="81"/>
            <rFont val="Tahoma"/>
            <family val="2"/>
          </rPr>
          <t>DPD1.1.1.01</t>
        </r>
      </text>
    </comment>
    <comment ref="V9" authorId="0">
      <text>
        <r>
          <rPr>
            <sz val="9"/>
            <color indexed="81"/>
            <rFont val="Tahoma"/>
            <family val="2"/>
          </rPr>
          <t>Si el medio de verificación es "otros", describir cual sería utilizado. También aplicable para cualquier otra observación, incluyendo supuestos.</t>
        </r>
      </text>
    </comment>
    <comment ref="W17" authorId="1">
      <text>
        <r>
          <rPr>
            <b/>
            <sz val="9"/>
            <color indexed="81"/>
            <rFont val="Tahoma"/>
            <family val="2"/>
          </rPr>
          <t>Erick Taveras:</t>
        </r>
        <r>
          <rPr>
            <sz val="9"/>
            <color indexed="81"/>
            <rFont val="Tahoma"/>
            <family val="2"/>
          </rPr>
          <t xml:space="preserve">
Gerencia de Monitoreo y Evaluación</t>
        </r>
      </text>
    </comment>
    <comment ref="W67" authorId="2">
      <text>
        <r>
          <rPr>
            <b/>
            <sz val="9"/>
            <color indexed="81"/>
            <rFont val="Tahoma"/>
            <charset val="1"/>
          </rPr>
          <t>Atahualpa Ortiz:</t>
        </r>
        <r>
          <rPr>
            <sz val="9"/>
            <color indexed="81"/>
            <rFont val="Tahoma"/>
            <charset val="1"/>
          </rPr>
          <t xml:space="preserve">
Definir quien debe realizarlo.
</t>
        </r>
      </text>
    </comment>
  </commentList>
</comments>
</file>

<file path=xl/sharedStrings.xml><?xml version="1.0" encoding="utf-8"?>
<sst xmlns="http://schemas.openxmlformats.org/spreadsheetml/2006/main" count="5533" uniqueCount="1528">
  <si>
    <t>Insumos</t>
  </si>
  <si>
    <t>Unidad de Medida</t>
  </si>
  <si>
    <t>Precio Unitario</t>
  </si>
  <si>
    <t>Valor Total</t>
  </si>
  <si>
    <t>Cuenta</t>
  </si>
  <si>
    <t>1er. Trimestre</t>
  </si>
  <si>
    <t>2do. Trimestre</t>
  </si>
  <si>
    <t>3er. Trimestre</t>
  </si>
  <si>
    <t>4to. Trimestre</t>
  </si>
  <si>
    <t>Servicio Hospitalización</t>
  </si>
  <si>
    <t>Egresos</t>
  </si>
  <si>
    <t>Servicio de Medicina General</t>
  </si>
  <si>
    <t>Servicio de Cirugia</t>
  </si>
  <si>
    <t>Servicio de Ginecobstetricia</t>
  </si>
  <si>
    <t>Servicio de Pediatria</t>
  </si>
  <si>
    <t>Servicio de Cardiologia</t>
  </si>
  <si>
    <t>Servicio de Gastroenterologia</t>
  </si>
  <si>
    <t>Servicio de Endocrinologia</t>
  </si>
  <si>
    <t>Otros</t>
  </si>
  <si>
    <t>Servicio de Consulta Externa</t>
  </si>
  <si>
    <t>Consultas</t>
  </si>
  <si>
    <t>Primera Vez</t>
  </si>
  <si>
    <t>Subsecuente</t>
  </si>
  <si>
    <t>Servicio de Emergencia</t>
  </si>
  <si>
    <t>Servicio de Imágenes</t>
  </si>
  <si>
    <t>Imágenes</t>
  </si>
  <si>
    <t>%</t>
  </si>
  <si>
    <t>Auxiliar</t>
  </si>
  <si>
    <t>Sobresueldos</t>
  </si>
  <si>
    <t>Servicios Básicos</t>
  </si>
  <si>
    <t>Electricidad</t>
  </si>
  <si>
    <t>Agua</t>
  </si>
  <si>
    <t>Viáticos</t>
  </si>
  <si>
    <t>Pasajes</t>
  </si>
  <si>
    <t>Fletes</t>
  </si>
  <si>
    <t>Materiales y Suministros</t>
  </si>
  <si>
    <t>Alimentos y Productos Agroforestales</t>
  </si>
  <si>
    <t>Textiles y Vestuarios</t>
  </si>
  <si>
    <t>Calzados</t>
  </si>
  <si>
    <t>Minerales</t>
  </si>
  <si>
    <t>Productos y Utiles Varios</t>
  </si>
  <si>
    <t>Aportes y Donaciones</t>
  </si>
  <si>
    <t>Venta de Servicios</t>
  </si>
  <si>
    <t>Suplencias</t>
  </si>
  <si>
    <t>Especialismos</t>
  </si>
  <si>
    <t>Sobrejornales</t>
  </si>
  <si>
    <t>Dietas y Gastos de Representación</t>
  </si>
  <si>
    <t>Gratificaciones y Bonificaciones</t>
  </si>
  <si>
    <t>Bonificaciones</t>
  </si>
  <si>
    <t>Almacenaje</t>
  </si>
  <si>
    <t>Productos Terminales</t>
  </si>
  <si>
    <t>Servicios de Apoyo Diagnóstico</t>
  </si>
  <si>
    <t>Análisis de Laboratorio</t>
  </si>
  <si>
    <t>Indicadores de Producción</t>
  </si>
  <si>
    <t>Gestión de Usuario y Educación para la Salud</t>
  </si>
  <si>
    <t xml:space="preserve">        Venta de Servicios y Otros Ingresos</t>
  </si>
  <si>
    <t xml:space="preserve">        Otros Aportes</t>
  </si>
  <si>
    <t>Programación Trimestral</t>
  </si>
  <si>
    <t>Muestras</t>
  </si>
  <si>
    <t>Cantidad de Insumos</t>
  </si>
  <si>
    <t>Fuente de Financiamiento</t>
  </si>
  <si>
    <t>Estimación de Ingresos</t>
  </si>
  <si>
    <t>Estimación de Gastos</t>
  </si>
  <si>
    <t>Objeto</t>
  </si>
  <si>
    <t>Sub-Cuenta</t>
  </si>
  <si>
    <t>Anticipos Financieros / Transferencias</t>
  </si>
  <si>
    <t xml:space="preserve">Transferencias Corrientes </t>
  </si>
  <si>
    <t>Consolidado Presupuesto Estimado de Ingresos y Gastos Nivel Especializado por Actividad Especifica</t>
  </si>
  <si>
    <t>Descripción Gasto por Cuenta</t>
  </si>
  <si>
    <t>Consultas Externa</t>
  </si>
  <si>
    <t>Emergencias</t>
  </si>
  <si>
    <t>Hospitalización</t>
  </si>
  <si>
    <t>Servicios de Laboratorios y Banco de Sangre</t>
  </si>
  <si>
    <t>Servicios de Imágenes RX</t>
  </si>
  <si>
    <t>Gestión Técnica y Administrativa</t>
  </si>
  <si>
    <t>Apoyo Diagnóstico</t>
  </si>
  <si>
    <t>Servicios de Apoyo</t>
  </si>
  <si>
    <t xml:space="preserve">      Total Ingresos RD$</t>
  </si>
  <si>
    <t>Tipo</t>
  </si>
  <si>
    <t>Remuneraciones</t>
  </si>
  <si>
    <t>Remuneraciones al personal fijo</t>
  </si>
  <si>
    <t>Sueldos a medicos</t>
  </si>
  <si>
    <t>Nuevas plazas maestros</t>
  </si>
  <si>
    <t>Incentivos y escalafón</t>
  </si>
  <si>
    <t>Remuneraciones al personal con carácter transitorio</t>
  </si>
  <si>
    <t>Sueldos al personal contratado y/o igualado</t>
  </si>
  <si>
    <t>Sueldos de personal nominal</t>
  </si>
  <si>
    <t>Sueldos al personal por servicios especiales</t>
  </si>
  <si>
    <t>Sueldo al personal nominal en período probatorio</t>
  </si>
  <si>
    <t xml:space="preserve"> Jornales</t>
  </si>
  <si>
    <t>Sueldos al personal fijo en trámite de pensiones</t>
  </si>
  <si>
    <t>Pago de porcentaje por desvinculación de cargo</t>
  </si>
  <si>
    <t>Primas por antigüedad</t>
  </si>
  <si>
    <t>Compensación</t>
  </si>
  <si>
    <t>Compensación por gastos de alimentación</t>
  </si>
  <si>
    <t>Compensación por horas extraordinarias</t>
  </si>
  <si>
    <t>Pago de horas extraordinarias, Horas extraordinarias fin de año (Reglamento 523-09)</t>
  </si>
  <si>
    <t>Prima de transporte</t>
  </si>
  <si>
    <t>Compensación servicios de Seguridad</t>
  </si>
  <si>
    <t>Compensación por resultados</t>
  </si>
  <si>
    <t>Compensación por distancia</t>
  </si>
  <si>
    <t>Compensaciones especiales</t>
  </si>
  <si>
    <t>Bono por desempeño</t>
  </si>
  <si>
    <t>Beneficio , Acuerdo de desempeños institucionales (Reglamento 423-12)</t>
  </si>
  <si>
    <t>Dietas</t>
  </si>
  <si>
    <t>Dietas en el país</t>
  </si>
  <si>
    <t>Dietas en el exterior</t>
  </si>
  <si>
    <t>Gastos de representación</t>
  </si>
  <si>
    <t>Gastos de representación en el país</t>
  </si>
  <si>
    <t>Gastos de representación en el exterior</t>
  </si>
  <si>
    <t>Bono escolar</t>
  </si>
  <si>
    <t>Gratificaciones por pasantías</t>
  </si>
  <si>
    <t>Gratificaciones por aniversario de institución</t>
  </si>
  <si>
    <t>Otras Gratificaciones y Bonificaciones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</si>
  <si>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</si>
  <si>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</si>
  <si>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</si>
  <si>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</si>
  <si>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Radiocomunicación</t>
  </si>
  <si>
    <t>Servicios telefónico de larga distancia</t>
  </si>
  <si>
    <t>Teléfono local</t>
  </si>
  <si>
    <t>Telefax y correos</t>
  </si>
  <si>
    <t>Servicio de internet y televisión por cable</t>
  </si>
  <si>
    <t>Energía eléctrica</t>
  </si>
  <si>
    <t>Electricidad no cortable</t>
  </si>
  <si>
    <t>Recolección de residuos sólidos</t>
  </si>
  <si>
    <t>Publicidad y propaganda</t>
  </si>
  <si>
    <t>Impresión y encuadernación</t>
  </si>
  <si>
    <t>Viáticos dentro del país</t>
  </si>
  <si>
    <t>Viáticos fuera del país</t>
  </si>
  <si>
    <t>Transporte y Alamcenaje</t>
  </si>
  <si>
    <t>Peaje</t>
  </si>
  <si>
    <t>Alquileres y Rentas</t>
  </si>
  <si>
    <t>Alquilleres y rentas de edificios y locales</t>
  </si>
  <si>
    <t>Alquileres de equipos de producción</t>
  </si>
  <si>
    <t>Alquileres de maquinarias y equipos</t>
  </si>
  <si>
    <t>Alquiler de equipo educacional</t>
  </si>
  <si>
    <t>Alquiler de equipo para computación</t>
  </si>
  <si>
    <t>Alquiler de equipo de comunicación</t>
  </si>
  <si>
    <t>Alquiler de equipo de oficina y muebles</t>
  </si>
  <si>
    <t>Alquiler de equipos sanitarios y de laboratorios</t>
  </si>
  <si>
    <t>Alquileres de equipos de transporte, tracción y elevación</t>
  </si>
  <si>
    <t>Otros alquileres</t>
  </si>
  <si>
    <t>Seguros</t>
  </si>
  <si>
    <t>Seguro de bienes muebles</t>
  </si>
  <si>
    <t>Seguros de personas</t>
  </si>
  <si>
    <t>Seguros de la producción agrícola</t>
  </si>
  <si>
    <t>Servicios de Conservación, Reparaciones Menores e Instalaciones Temporales</t>
  </si>
  <si>
    <t>Obras menores en edificaciones</t>
  </si>
  <si>
    <t>Servicios especiales de mantenimiento y reparación</t>
  </si>
  <si>
    <t>Limpieza, desmalezamiento de tierras y terrenos</t>
  </si>
  <si>
    <t>Mantenimiento y reparación de obras civiles en instalaciones varias</t>
  </si>
  <si>
    <t>Obras en bienes de dominio público</t>
  </si>
  <si>
    <t>Instalaciones eléctricas</t>
  </si>
  <si>
    <t>Servicios de pintura y derivados con fin de higiene y embellecimiento</t>
  </si>
  <si>
    <t>Mantenimiento y reparación de equipo para computación</t>
  </si>
  <si>
    <t>Mantenimiento y reparación de equipos sanitarios y de laboratorio</t>
  </si>
  <si>
    <t>Mantenimiento y reparación de equipos de transporte, tracción y elevación</t>
  </si>
  <si>
    <t>Instalaciones temporales</t>
  </si>
  <si>
    <t>Gastos judiciales</t>
  </si>
  <si>
    <t>Comisiones y gastos bancarios</t>
  </si>
  <si>
    <t>Servicios sanitarios médicos y veterinarios</t>
  </si>
  <si>
    <t>Servicios funerarios y gastos conexos</t>
  </si>
  <si>
    <t>Fumigación, lavandería, limpieza e higiene</t>
  </si>
  <si>
    <t>Fumigación</t>
  </si>
  <si>
    <t>Lavandería</t>
  </si>
  <si>
    <t>Organización de eventos y festividades</t>
  </si>
  <si>
    <t>Festividades</t>
  </si>
  <si>
    <t>Actuaciones deportivas</t>
  </si>
  <si>
    <t>Actuaciones artísticas</t>
  </si>
  <si>
    <t>Servicios Técnicos y Profesionales</t>
  </si>
  <si>
    <t>Servicios jurídicos</t>
  </si>
  <si>
    <t>Servicios de contabilidad y auditoría</t>
  </si>
  <si>
    <t>Servicios de capacitación</t>
  </si>
  <si>
    <t>Servicios de informática y sistemas computarizados</t>
  </si>
  <si>
    <t>Otros servicios técnicos profesionales</t>
  </si>
  <si>
    <t>Impuestos, derechos y tasas</t>
  </si>
  <si>
    <t>Impuestos</t>
  </si>
  <si>
    <t>Derechos</t>
  </si>
  <si>
    <t>Tasas</t>
  </si>
  <si>
    <t>Otros gastos operativos</t>
  </si>
  <si>
    <t>Otros gastos operativos de instituciones empresariales</t>
  </si>
  <si>
    <t>Alimentos y bebidas para personas</t>
  </si>
  <si>
    <t>Desayuno escolar</t>
  </si>
  <si>
    <t>Productos agroforestales y pecuarios</t>
  </si>
  <si>
    <t>Alimentos para animales</t>
  </si>
  <si>
    <t>Productos pecuarios</t>
  </si>
  <si>
    <t>Productos agrícolas</t>
  </si>
  <si>
    <t>Productos forestales</t>
  </si>
  <si>
    <t>Madera, corcho y sus manufacturas</t>
  </si>
  <si>
    <t>Hilados y telas</t>
  </si>
  <si>
    <t>Acabados textiles</t>
  </si>
  <si>
    <t>Prendas de vestir</t>
  </si>
  <si>
    <t>Papel de escritorio</t>
  </si>
  <si>
    <t>Productos de papel y cartón</t>
  </si>
  <si>
    <t>Productos de artes gráficas</t>
  </si>
  <si>
    <t>Libros, revistas y periódicos</t>
  </si>
  <si>
    <t>Textos de enseñanza</t>
  </si>
  <si>
    <t>Especies timbrados y valoradas</t>
  </si>
  <si>
    <t>Productos medicinales para uso humano</t>
  </si>
  <si>
    <t>Productos medicinales para uso veterinario</t>
  </si>
  <si>
    <t>Cueros y pieles</t>
  </si>
  <si>
    <t>Artículos de cuero</t>
  </si>
  <si>
    <t>Llantas y neumáticos</t>
  </si>
  <si>
    <t>Artículos de caucho</t>
  </si>
  <si>
    <t>Productos de Cuero, Caucho y Plasticos</t>
  </si>
  <si>
    <t>Artículos de plástico</t>
  </si>
  <si>
    <t>Productos de Minerales, Metalicos y No Metalicos</t>
  </si>
  <si>
    <t>Productos de cemento, cal, asbesto, yeso y arcilla</t>
  </si>
  <si>
    <t>Productos de cemento</t>
  </si>
  <si>
    <t>Productos de cal</t>
  </si>
  <si>
    <t>Productos de asbestos</t>
  </si>
  <si>
    <t>Productos de yeso</t>
  </si>
  <si>
    <t>Productos de arcilla y derivados</t>
  </si>
  <si>
    <t>Productos de vidrio, loza y porcelana</t>
  </si>
  <si>
    <t>Productos de vidrio</t>
  </si>
  <si>
    <t>Productos de loza</t>
  </si>
  <si>
    <t>Productos de porcelana</t>
  </si>
  <si>
    <t>Productos metálicos y sus derivados</t>
  </si>
  <si>
    <t>Productos ferrosos</t>
  </si>
  <si>
    <t>Productos no ferrosos</t>
  </si>
  <si>
    <t>Estructuras metálicas acabadas</t>
  </si>
  <si>
    <t>Herramientas menores</t>
  </si>
  <si>
    <t>Productos de hojalata</t>
  </si>
  <si>
    <t>Accesorios de metal</t>
  </si>
  <si>
    <t>Minerales metalíferos</t>
  </si>
  <si>
    <t>Petróleo crudo</t>
  </si>
  <si>
    <t>Carbon mineral</t>
  </si>
  <si>
    <t>Piedra, arcilla y arena</t>
  </si>
  <si>
    <t>Productos aislantes</t>
  </si>
  <si>
    <t>Productos abrasivos</t>
  </si>
  <si>
    <t>Otros minerales</t>
  </si>
  <si>
    <t>Otros Productos Minerales no metálicos</t>
  </si>
  <si>
    <t>Combustibles y lubricantes</t>
  </si>
  <si>
    <t>Gasolina</t>
  </si>
  <si>
    <t>Gasoil</t>
  </si>
  <si>
    <t>Kerosén</t>
  </si>
  <si>
    <t>Gas GLP</t>
  </si>
  <si>
    <t>Aceites y Grasas</t>
  </si>
  <si>
    <t>Lubricantes</t>
  </si>
  <si>
    <t>Productos químicos y conexos</t>
  </si>
  <si>
    <t>Productos explosivos y Pirotecnia</t>
  </si>
  <si>
    <t>Productos Fotoquímicos</t>
  </si>
  <si>
    <t>Productos Químicos de uso Personal</t>
  </si>
  <si>
    <t>Abonos y Fertilizantes</t>
  </si>
  <si>
    <t>Insecticidas, Fumigantes y Otros</t>
  </si>
  <si>
    <t>Material para limpieza</t>
  </si>
  <si>
    <t>Utiles de escritorio, oficina informática y de enseñanza</t>
  </si>
  <si>
    <t>Utiles destinados a actividades deportivas y recreativas</t>
  </si>
  <si>
    <t>Utiles de cocina y comedor</t>
  </si>
  <si>
    <t>Productos eléctricos y afines</t>
  </si>
  <si>
    <t>Otros repuestos y accesorios menores</t>
  </si>
  <si>
    <t>Productos y útiles varios n.i.p.</t>
  </si>
  <si>
    <t>Obras</t>
  </si>
  <si>
    <t>Bienes Muebles, Inmuebles e Intangibles</t>
  </si>
  <si>
    <t>Mobiliario Y Equipo</t>
  </si>
  <si>
    <t>Muebles de oficina y estantería</t>
  </si>
  <si>
    <t>Otros mobiliarios y equipos no identificados precedentemente</t>
  </si>
  <si>
    <t>Mobiliario y Equipo Educacional y Recreativo</t>
  </si>
  <si>
    <t>Aparatos deportivos</t>
  </si>
  <si>
    <t>Cámaras fotográficas y de video</t>
  </si>
  <si>
    <t>Equipos recreativos</t>
  </si>
  <si>
    <t>Equipo e Instrumental, Científico Y Laboratorio</t>
  </si>
  <si>
    <t>Equipo médico y de laboratorio</t>
  </si>
  <si>
    <t>Instrumental médico y de laboratorio</t>
  </si>
  <si>
    <t>Equipo veterinario</t>
  </si>
  <si>
    <t>Equipo Meteriológico y sismológico</t>
  </si>
  <si>
    <t>Vehículos y Equipo de Transporte, Tracción y Elevación</t>
  </si>
  <si>
    <t>Automóviles y camiones</t>
  </si>
  <si>
    <t>Carrocerías y remolques</t>
  </si>
  <si>
    <t>Otros equipos de transporte</t>
  </si>
  <si>
    <t>Maquinaria, Otros Equipos y Herramientas</t>
  </si>
  <si>
    <t>Maquinaria y equipo industrial</t>
  </si>
  <si>
    <t>Maquinaria y equipo de construcción</t>
  </si>
  <si>
    <t>Sistemas de aire acondicionado, calefacción y refrigeración industrial y comercial</t>
  </si>
  <si>
    <t>Equipo de comunicación, telecomunicaciones y señalamiento</t>
  </si>
  <si>
    <t>Equipo de generación eléctrica, aparatos y accesorios eléctricos</t>
  </si>
  <si>
    <t>Herramientas y máquinas-herramientas</t>
  </si>
  <si>
    <t>Otros equipos</t>
  </si>
  <si>
    <t>Bienes Intangibles</t>
  </si>
  <si>
    <t>Investigación y desarrollo</t>
  </si>
  <si>
    <t>Programas de informática y base de datos</t>
  </si>
  <si>
    <t>Programas de informática</t>
  </si>
  <si>
    <t>Base de datos</t>
  </si>
  <si>
    <t>Estudios de preinversión</t>
  </si>
  <si>
    <t>Marcas y patentes</t>
  </si>
  <si>
    <t>Concesiones</t>
  </si>
  <si>
    <t>Licencias informáticas e intelectuales, industriales y comerciales</t>
  </si>
  <si>
    <t>Informáticas</t>
  </si>
  <si>
    <t>Intelectuales</t>
  </si>
  <si>
    <t>Industriales</t>
  </si>
  <si>
    <t>Comerciales</t>
  </si>
  <si>
    <t>Otros activos intangibles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</si>
  <si>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</si>
  <si>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</si>
  <si>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</si>
  <si>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</si>
  <si>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</si>
  <si>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</si>
  <si>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</si>
  <si>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</si>
  <si>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</si>
  <si>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</si>
  <si>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Obras urbanísticas</t>
  </si>
  <si>
    <t>Obras en cementerios</t>
  </si>
  <si>
    <t>Construcciones En Bienes Concesionados</t>
  </si>
  <si>
    <t>Construcciones en bienes de uso público concesionados</t>
  </si>
  <si>
    <t>Construcciones en bienes de uso privado concesionados</t>
  </si>
  <si>
    <t>`01</t>
  </si>
  <si>
    <t>`02</t>
  </si>
  <si>
    <t>`03</t>
  </si>
  <si>
    <t>`04</t>
  </si>
  <si>
    <t>Proporción de vacaciones no disfrutadas</t>
  </si>
  <si>
    <t>Seguro sobre infraestructura</t>
  </si>
  <si>
    <t>Otros seguros</t>
  </si>
  <si>
    <t>`05</t>
  </si>
  <si>
    <t>Mantenimiento y reparación de equipos de comunicación</t>
  </si>
  <si>
    <t>Limpieza e higiene</t>
  </si>
  <si>
    <t>Interes devengados internos por instituciones financieras</t>
  </si>
  <si>
    <t>Interes devengados externos por instituciones financieras</t>
  </si>
  <si>
    <t>Otros gastos por indemnizaciones y compensaciones</t>
  </si>
  <si>
    <t>Consolidado Presupuesto Estimado de Ingresos y Gastos Nivel Especializado por Fuente de Financiamiento</t>
  </si>
  <si>
    <t xml:space="preserve">        Anticipos Financieros</t>
  </si>
  <si>
    <t>Establecimiento:</t>
  </si>
  <si>
    <t>Servicio Regional de Salud:</t>
  </si>
  <si>
    <t>Camas Disponibles</t>
  </si>
  <si>
    <t>Dias Pacientes</t>
  </si>
  <si>
    <t>Promedio Días Estada</t>
  </si>
  <si>
    <t>Porcentaje Ocupacional</t>
  </si>
  <si>
    <t>Giro de Cama</t>
  </si>
  <si>
    <t>Años</t>
  </si>
  <si>
    <t>Día Cama Disponibles</t>
  </si>
  <si>
    <t>Descripción Ingresos por Cuenta</t>
  </si>
  <si>
    <t>Donaciones</t>
  </si>
  <si>
    <t>Donaciones recibidas de otros Organismos</t>
  </si>
  <si>
    <t>Aporte de los Hogares</t>
  </si>
  <si>
    <t>Transferencias</t>
  </si>
  <si>
    <t>Transferencias Corrientes de la Administración Central</t>
  </si>
  <si>
    <t>Anticipos Financieros</t>
  </si>
  <si>
    <t>Transferencia de Capital de la Administración Central</t>
  </si>
  <si>
    <t>Otros Ingresos</t>
  </si>
  <si>
    <t>Venta de Servicios a SENASA por afiliados regimen subsidiado</t>
  </si>
  <si>
    <t>Venta de Servicios a SENASA por afiliados regimen contributivo</t>
  </si>
  <si>
    <t>Venta de Servicios a otras ARS por atencion a Regimen contributivo</t>
  </si>
  <si>
    <t xml:space="preserve">Venta de Servicios a ARL </t>
  </si>
  <si>
    <t xml:space="preserve">Venta de Servicios a Compañias aseguradoras </t>
  </si>
  <si>
    <t>Venta de servicios a otros</t>
  </si>
  <si>
    <t>Total Ingresos</t>
  </si>
  <si>
    <t>Valor RD$</t>
  </si>
  <si>
    <t>Gerencia de Area:</t>
  </si>
  <si>
    <t>Total RD$</t>
  </si>
  <si>
    <t>Servicios Personales</t>
  </si>
  <si>
    <t>Sueldos fijos</t>
  </si>
  <si>
    <t>Ascenso a militires</t>
  </si>
  <si>
    <t>`06</t>
  </si>
  <si>
    <t>Nuevas plazas a medicos</t>
  </si>
  <si>
    <t>`07</t>
  </si>
  <si>
    <t>Sueldo anual No. 13</t>
  </si>
  <si>
    <t>Prestacianes economicas</t>
  </si>
  <si>
    <t>Prestacion laboral por desvinculación</t>
  </si>
  <si>
    <t>Vacaciones</t>
  </si>
  <si>
    <t>`08</t>
  </si>
  <si>
    <t>`09</t>
  </si>
  <si>
    <t>`10</t>
  </si>
  <si>
    <t>Otras Gratificaciones</t>
  </si>
  <si>
    <t>Contribuciones a la Seguridad Social y Riesgo Laboral</t>
  </si>
  <si>
    <t>Contratacion de servicios</t>
  </si>
  <si>
    <t>Publicidad Impresión y Encuadernación</t>
  </si>
  <si>
    <t>Alquiler de tierra</t>
  </si>
  <si>
    <t>Alquileres de Terrenos</t>
  </si>
  <si>
    <t>Alquileres de equipos de construccion y movimiento de tierra</t>
  </si>
  <si>
    <t>Seguro de bienes inmuebles e infraestructura</t>
  </si>
  <si>
    <t>Seguros sobre bienes de dominio publico</t>
  </si>
  <si>
    <t>Seguros sobre bienes historicos y culturales</t>
  </si>
  <si>
    <t>Seguros sobre inventarios de bienes de consumo</t>
  </si>
  <si>
    <t>Contrataciones de obras menores</t>
  </si>
  <si>
    <t>Mantenimientos y reparacion de maquinarias y equipos</t>
  </si>
  <si>
    <t>Mantenimiento y reparación de equipo de oficina y muebles</t>
  </si>
  <si>
    <t>Mantenimiento y reparación de equipo de educacional</t>
  </si>
  <si>
    <t>Otros Servicios No Incluidos en conceptos anteriores</t>
  </si>
  <si>
    <t>Eventos generals</t>
  </si>
  <si>
    <t>Estudios, investigaciones y análisis de factibilidad</t>
  </si>
  <si>
    <t>Premios de billetes y quinielas de la Lotería Nacional</t>
  </si>
  <si>
    <t>Productos de Papel, Cartón e Impresos</t>
  </si>
  <si>
    <t>Productos Farmacéuticos</t>
  </si>
  <si>
    <t xml:space="preserve">Artículos de plástico </t>
  </si>
  <si>
    <t>Combustibles, Lubricantes, Productos Químicos y Conexos</t>
  </si>
  <si>
    <t>Gas Natural</t>
  </si>
  <si>
    <t>Pinturas, Lacas, Barnices, Diluyentes y Absorbentes para Pinturas</t>
  </si>
  <si>
    <t>Gastos que se asignaran durante el ejercicio ( Art. 32-33 Ley 423-06)</t>
  </si>
  <si>
    <t>5 % que se asignara durante el ejercicio para gastos corrientes</t>
  </si>
  <si>
    <t>1 % que se asignara durante el ejercicio para gastos corrientes por calamidad publica</t>
  </si>
  <si>
    <t>Utiles menores médico quirùrgicos</t>
  </si>
  <si>
    <t>Productos y útiles veterinarios</t>
  </si>
  <si>
    <t>Transferencias Corrientes</t>
  </si>
  <si>
    <t xml:space="preserve"> Transferencias Corrientes Al Sector Privado</t>
  </si>
  <si>
    <t xml:space="preserve"> Prestaciones A La Seguridad Social</t>
  </si>
  <si>
    <t>Pensiones</t>
  </si>
  <si>
    <t>Jubilaciones</t>
  </si>
  <si>
    <t>Indemnización Laboral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</si>
  <si>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</si>
  <si>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</si>
  <si>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</si>
  <si>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</si>
  <si>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Becas y viajes de estudios</t>
  </si>
  <si>
    <t>Becas Nacionales</t>
  </si>
  <si>
    <t>Becas extranjeras</t>
  </si>
  <si>
    <t xml:space="preserve">Transferencias corrientes a empresas del sector privado </t>
  </si>
  <si>
    <t>Transferencias corrientes a Asociaciones sin fines de lucro y partidos políticos</t>
  </si>
  <si>
    <t>Transferencias corrientes a Asociaciones sin fines de lucro</t>
  </si>
  <si>
    <t xml:space="preserve"> Transferencias Corrientes Al Gob. Gral Nacional</t>
  </si>
  <si>
    <t>Aportaciones instituciones del gobierno central</t>
  </si>
  <si>
    <t>Aportaciones corrientes al Poder Ejecutivo</t>
  </si>
  <si>
    <t>Transferencias corrientes a instituciones descentralizadas y autonomas no financieras.</t>
  </si>
  <si>
    <t>Transferencias corrientes a instituciones descentralizadas y autonomas no financieras para servicios personales.</t>
  </si>
  <si>
    <t xml:space="preserve">Otras transferencias corrientes a instituciones descentralizadas y autonomas no financieras. </t>
  </si>
  <si>
    <t>Transferencias corrientes a instituciones descentralizadas y autonomas no financieras para pago de electricidad no cortable.</t>
  </si>
  <si>
    <t>Transferencias corrientes a instituciones públicas de la seguridad social</t>
  </si>
  <si>
    <t>Transferencias corrientes a instituciones públicas de la seguridad social para servicios personales.</t>
  </si>
  <si>
    <t>Otras transferencias corrientes a instituciones públicas de la seguridad social</t>
  </si>
  <si>
    <t>Transferencias corrientes ainstituciones públicas de la seguridad social para pago de electricidad no cortable.</t>
  </si>
  <si>
    <t xml:space="preserve">Transferenxcias corrientes a empresas públicas no financieras </t>
  </si>
  <si>
    <t>Transferenxcias corrientes a empresas públicas no financieras nacionales</t>
  </si>
  <si>
    <t>Transferenxcias corrientes a empresas públicas no financieras nacionales para servicios personales.</t>
  </si>
  <si>
    <t xml:space="preserve">Otras transferencias corrientes a instituciones públicas  no financieras nacionales </t>
  </si>
  <si>
    <t>Transferenxcias corrientes a empresas públicas no financieras nacionales   para pago de electricidad no cortable.</t>
  </si>
  <si>
    <t>Subvenciones</t>
  </si>
  <si>
    <t>Subvenciones a empresas del Sector Privado</t>
  </si>
  <si>
    <t>Subvenciones a empresas cuasiempresas publicas no financieras</t>
  </si>
  <si>
    <t>Subvenciones a instituciones publicas financieras no monetarias</t>
  </si>
  <si>
    <t>Subvenciones a instituciones publicas financieras monetarias</t>
  </si>
  <si>
    <t>Transferencias corrientes al sector externo</t>
  </si>
  <si>
    <t xml:space="preserve">Transferencias corrientes a Gobiernos Extranjeros
</t>
  </si>
  <si>
    <t>Transferencias corrientes a Gobiernos Extranjeros</t>
  </si>
  <si>
    <t>Transferencias corrientes a organismos internacionales</t>
  </si>
  <si>
    <t>Transferencias corrientes a Organismos internacionales</t>
  </si>
  <si>
    <t>Transferencias corrientes al sector privado externo</t>
  </si>
  <si>
    <t>Transferencias de Corrientes a otras Instituciones Públicas</t>
  </si>
  <si>
    <t>Sueldo en las transferencias a otras instituciones públicas</t>
  </si>
  <si>
    <t>Gasto en las transferencias a otras instituciones públicas</t>
  </si>
  <si>
    <t>Electricidad no cortable en las transferencias a otras instituciones públicas</t>
  </si>
  <si>
    <t>Transferencias Capital</t>
  </si>
  <si>
    <t>Transferencias de capital al sector privado</t>
  </si>
  <si>
    <t xml:space="preserve">Trasnferencia de capital a hogares y personas </t>
  </si>
  <si>
    <t>Transferencias de capital a Asociaciones Privadas sin Fines de Lucro</t>
  </si>
  <si>
    <t>Transferencia de capital a empresas del sector privado interno</t>
  </si>
  <si>
    <t>Muebles de alojamiento, excepto de oficina y estantería</t>
  </si>
  <si>
    <t>Equipos de Cómputo</t>
  </si>
  <si>
    <t>Electrodomesticos</t>
  </si>
  <si>
    <t>Equipos y aparatos audiovisuales</t>
  </si>
  <si>
    <t>Equipos de defensa y seguridad</t>
  </si>
  <si>
    <t>Equipos de defensa de defensa</t>
  </si>
  <si>
    <t>Equipos de seguridad</t>
  </si>
  <si>
    <t>Edificios y estructuras</t>
  </si>
  <si>
    <t>Edificios residenciales ( Viviendas )</t>
  </si>
  <si>
    <t>Edificios No Residenciales</t>
  </si>
  <si>
    <t>Otras estructuras</t>
  </si>
  <si>
    <t>Supervisión e inspección de obras en edificaciones</t>
  </si>
  <si>
    <t>Servicio Nacional de Salud</t>
  </si>
  <si>
    <t>Dirección de Planificación y Desarrollo</t>
  </si>
  <si>
    <t xml:space="preserve">Valdesia </t>
  </si>
  <si>
    <t>Norcentral</t>
  </si>
  <si>
    <t>Nordeste</t>
  </si>
  <si>
    <t>Enriquillo</t>
  </si>
  <si>
    <t>Este</t>
  </si>
  <si>
    <t>El Valle</t>
  </si>
  <si>
    <t>Cibao Occidental</t>
  </si>
  <si>
    <t>Cibao Central</t>
  </si>
  <si>
    <t>Aportes SNS Nomina</t>
  </si>
  <si>
    <t>Aportes SNS Medicamento</t>
  </si>
  <si>
    <t>Aportes SNS Equipamiento</t>
  </si>
  <si>
    <t>Aportes para otros gastos de inversión del SNS</t>
  </si>
  <si>
    <t xml:space="preserve">        Aportes SNS Nómina</t>
  </si>
  <si>
    <t>Nómina</t>
  </si>
  <si>
    <t>Porcentaje de cesárea</t>
  </si>
  <si>
    <t>Índice de mortalidad materna intrahospitalaria</t>
  </si>
  <si>
    <t>"Año del Desarrollo Agroforestal"</t>
  </si>
  <si>
    <t>Insumo</t>
  </si>
  <si>
    <t>InsumoAbrev</t>
  </si>
  <si>
    <t>Descripción</t>
  </si>
  <si>
    <t>CODIGO PRESUPUESTARIO</t>
  </si>
  <si>
    <t>lsAcabadosTextiles</t>
  </si>
  <si>
    <t>Manteles en encajes para bandejas grandes (rectangulares)</t>
  </si>
  <si>
    <t>unidad</t>
  </si>
  <si>
    <t>2.3.2.2.01</t>
  </si>
  <si>
    <t>Manteles en encajes para bandejas pequeñas (rectangulares)</t>
  </si>
  <si>
    <t>lsAlimentosyBebidas</t>
  </si>
  <si>
    <t>Almuerzo tipo Buffet para 10 personas (Cristaleria, Cuberteria, Servilletas, Jugo)</t>
  </si>
  <si>
    <t>2.3.1.1.01</t>
  </si>
  <si>
    <t>Almuerzo tipo Buffet para 20 personas (Cristalería, Cubertería, Servilletas, Jugo, Café)</t>
  </si>
  <si>
    <t xml:space="preserve">Almuerzo tipo Buffet para 30 personas (Cristaleria, Cuberteria, Servilletas, Jugo) </t>
  </si>
  <si>
    <t>Almuerzo tipo Buffet para 40 personas (Cristalería, Cuberteria, Mesas, Sillas, Manteles, Servilletas)</t>
  </si>
  <si>
    <t>Refrigerio Dulce tipo Buffet p/65 Personas (Arreglo Flores, Alquiler Cristalería, Sillas, Servilletas, Mesa, Bambalina, Tope)</t>
  </si>
  <si>
    <t>Refrigerio tipo Buffet p/12 personas (4 Variedades, Desechables Transparentes, Jugo Natural, Servilletas, Hielo)</t>
  </si>
  <si>
    <t xml:space="preserve">Refrigerio tipo Buffet p/15 personas (3 Variedades, Desechables Transparentes, Jugo Natural, Servilletas, Hielo) </t>
  </si>
  <si>
    <t>Refrigerio tipo Buffet p/150 personas (Diferentes Variedades, Bambalinas, Manteles, Desechables, Hielo, Servilletas)</t>
  </si>
  <si>
    <t xml:space="preserve">Refrigerio tipo Buffet p/40 personas (5 Variedades, Cristaleria, Mantel, Tope, Bambalina, Servilletas, Hielo) </t>
  </si>
  <si>
    <t xml:space="preserve">Refrigerio tipo Buffet p/45 personas (5 Variedades, Desechable Transparentes, Servilletas, Hielo) </t>
  </si>
  <si>
    <t xml:space="preserve">Refrigerio tipo preempacado p/100 personas (4 Variedades, Jugo, Desechables Transparentes, Hielo, Servilleta) </t>
  </si>
  <si>
    <t xml:space="preserve">Refrigerio tipo preempacado p/110 personas (4 Variedades, Jugo, Desechables Transparentes,sillas plasticas, Servilletas) </t>
  </si>
  <si>
    <t xml:space="preserve">Refrigerio tipo preempacado p/125 personas (4 Variedades, Jugo, Desechables Transparentes,sillas plasticas, Servilletas) </t>
  </si>
  <si>
    <t>Refrigerio tipo preempacado p/20 personas (Variedades fuertes, Jugo, Desechables Transparentes, Servilletas, Hielo)</t>
  </si>
  <si>
    <t>Refrigerio tipo preempacado p/25 personas (4 Variedades, Jugo, Desechables Transparentes, Jugo Natural)</t>
  </si>
  <si>
    <t xml:space="preserve">Refrigerio tipo preempacado p/250 personas (4 Variedades, Jugo, Desechables Transparentes, Mesas, Manteles) </t>
  </si>
  <si>
    <t xml:space="preserve">Refrigerio tipo preempacado p/50 personas (3 Variedades, Jugo, Desechables Transparentes, Hielo, Servilleta) </t>
  </si>
  <si>
    <t>Refrigerio y Almuerzo tipo Buffet p/25 personas (Cristaleria, Mesas, Manteles, Bambalina, Hielo, Servilletas</t>
  </si>
  <si>
    <t>Servicio de Almuerzo tipo buffet para 30 Personas</t>
  </si>
  <si>
    <t>Servicio de Refrigerio tipo buffet 30 Personas</t>
  </si>
  <si>
    <t>lsArticulosdePlastico</t>
  </si>
  <si>
    <t>Cajas de Cucharas Plásticas</t>
  </si>
  <si>
    <t>Caja</t>
  </si>
  <si>
    <t>2.3.5.5.01</t>
  </si>
  <si>
    <t>Cajas de Tenedores Plásticos</t>
  </si>
  <si>
    <t>Cajas de Vasos No. 3</t>
  </si>
  <si>
    <t>Cajas de Vasos No. 7</t>
  </si>
  <si>
    <t>Fardos de Fundas Plásticas 17x22</t>
  </si>
  <si>
    <t>Fardos de Fundas Plásticas 24x30</t>
  </si>
  <si>
    <t>Fardos de Fundas Plásticas no. 55</t>
  </si>
  <si>
    <t>Electrodomésticos</t>
  </si>
  <si>
    <t>lsElectrodomesticos</t>
  </si>
  <si>
    <t>Aspiradora</t>
  </si>
  <si>
    <t>2.6.1.4.01</t>
  </si>
  <si>
    <t>Estufas de 20 pulgadas</t>
  </si>
  <si>
    <t>Microondas de 7 pies</t>
  </si>
  <si>
    <t>Refrigeradores de 8 pies</t>
  </si>
  <si>
    <t>Televisores de 32 pulgadas</t>
  </si>
  <si>
    <t>lsTelecomunicaciones</t>
  </si>
  <si>
    <t>Mapas de Evacuación</t>
  </si>
  <si>
    <t>2.6.5.5.01</t>
  </si>
  <si>
    <t>Otros Señales</t>
  </si>
  <si>
    <t>Punto de Reunion 2x2 pies, Metla colocado en pared</t>
  </si>
  <si>
    <t>Señal de Ruta de Evacuacion Area, Doble Cara 6x12, para techo con cables de acero  Fotoluminiscente</t>
  </si>
  <si>
    <t>Señales de Ruta de Evacuacion Flecha Derecha 5x8 en vinil fotoluminiscente sobre PVC de 4mm</t>
  </si>
  <si>
    <t>Señales de Ruta de Evacuacion Flecha Izquierda 5x8 en vinil fotoluminiscente sobre PVC de 4mm</t>
  </si>
  <si>
    <t>Señales de Salida 12x25¨ en vinil fotoluminiscente sobre PVC de 4mm</t>
  </si>
  <si>
    <t>Señalizaciones de Extintores y Modo de uso</t>
  </si>
  <si>
    <t xml:space="preserve">Equipo médico y de laboratorio </t>
  </si>
  <si>
    <t>lsEquiposMedicos</t>
  </si>
  <si>
    <t xml:space="preserve"> Agitador rotador VDRL.</t>
  </si>
  <si>
    <t>2.6.3.1.01</t>
  </si>
  <si>
    <t xml:space="preserve"> Aspirador de secreciones eléctrico rodable</t>
  </si>
  <si>
    <t xml:space="preserve"> Bandeja de Urología</t>
  </si>
  <si>
    <t xml:space="preserve"> Contador de células hematológicas.</t>
  </si>
  <si>
    <t xml:space="preserve"> Incubadora neonatal para UCI</t>
  </si>
  <si>
    <t xml:space="preserve"> Vitrina de acero inoxidable para material estéril 0.68x0.45x1.70m.</t>
  </si>
  <si>
    <t>Aza Diatermica</t>
  </si>
  <si>
    <t>Balanza  con tallímetro de 160 kg - 320 lbs.</t>
  </si>
  <si>
    <t>Balanza analítica de precisión</t>
  </si>
  <si>
    <t>Bandeja cirugía general</t>
  </si>
  <si>
    <t>Bandeja de acero inoxidable 30x20cms.</t>
  </si>
  <si>
    <t>Bandeja de cesárea.</t>
  </si>
  <si>
    <t>Bandeja de cirugía ortopédica</t>
  </si>
  <si>
    <t>Bandeja de legrado</t>
  </si>
  <si>
    <t>Bandeja de parto</t>
  </si>
  <si>
    <t>Bandeja ginecológica</t>
  </si>
  <si>
    <t>Baño maría 10 - 15 lts.</t>
  </si>
  <si>
    <t>Cama  tipo hospitalaria, de posición, con barandas,  colchón</t>
  </si>
  <si>
    <t>Cama cuna metálica rodable con barandas para niños 147 x 82.5 x 50 cms.</t>
  </si>
  <si>
    <t>Cama eléctrica de cuidados intensivos con barandas y funciones de posicionamientos especiales</t>
  </si>
  <si>
    <t>Cama unipersonal</t>
  </si>
  <si>
    <t>Camilla de emergencia  con barandas, ruedas  y  porta suero incluido</t>
  </si>
  <si>
    <t>Camilla de transporte intrahospitalaria con barandas, ruedas y porta suero</t>
  </si>
  <si>
    <t>Camilla de trauma shock</t>
  </si>
  <si>
    <t>Camilla para examen ginecológico.</t>
  </si>
  <si>
    <t>Carro de cura</t>
  </si>
  <si>
    <t>Centrífuga de Mesa de 24 tubos</t>
  </si>
  <si>
    <t>Chaleco plomado</t>
  </si>
  <si>
    <t>Cipap Fisher</t>
  </si>
  <si>
    <t>Colchones Hospitalarios 36' x 76' (Azul, Marron o Crema)</t>
  </si>
  <si>
    <t>Cuna de calor radiante</t>
  </si>
  <si>
    <t>Desfibrilador con monitor ECG, paleta externas y batería interna.</t>
  </si>
  <si>
    <t>Doppler fetal fijo</t>
  </si>
  <si>
    <t>Doppler fetal portátil</t>
  </si>
  <si>
    <t>Electrocardiógrafo de 3 canales portátil con carro</t>
  </si>
  <si>
    <t>Electrocauterio</t>
  </si>
  <si>
    <t>Escalinata de 2 peldaño</t>
  </si>
  <si>
    <t>Esfigmomanómetro De Pared Con Brazalete Adulto</t>
  </si>
  <si>
    <t>Esfigmomanómetro de pared con set de brazaletes pediátrico.</t>
  </si>
  <si>
    <t>Esfigmomanómetro de pedestal rodable adulto</t>
  </si>
  <si>
    <t>Esfigmomanómetro de pedestal rodable adulto/pediátrico</t>
  </si>
  <si>
    <t>Esfigmomanómetro portátil con brazalete para adulto</t>
  </si>
  <si>
    <t>Esfigmomanómetro portátil con set de Brazaletes pediátricos</t>
  </si>
  <si>
    <t>Estantería metalica de 4 niveles regulares</t>
  </si>
  <si>
    <t>Estetoscopio doble campana</t>
  </si>
  <si>
    <t>Estetoscopio pediátrico</t>
  </si>
  <si>
    <t>Frasco Esteril para muestras</t>
  </si>
  <si>
    <t>Horno eléctrico al seco cap. 28 litros.</t>
  </si>
  <si>
    <t>Incubadora de transporte</t>
  </si>
  <si>
    <t>Incubadora neonatal estándar</t>
  </si>
  <si>
    <t>Instalación de Rayos X en el Hospital Municipal de Haina</t>
  </si>
  <si>
    <t>Lámpara de fototerapia</t>
  </si>
  <si>
    <t>Lámpara quirúrgica cialítica de potencia alta.</t>
  </si>
  <si>
    <t>Lámpara quirúrgica de pie rodable .</t>
  </si>
  <si>
    <t>Laringoscopio adulto</t>
  </si>
  <si>
    <t>Máquina de anestesia 3 gases con monitoreo avanzado.</t>
  </si>
  <si>
    <t>Mesa de parto</t>
  </si>
  <si>
    <t>Mesa metálica angular rodable para instrumentos de acero inoxidable</t>
  </si>
  <si>
    <t>Mesa metálica tipo mayo acero inoxidable</t>
  </si>
  <si>
    <t>Mesa para operaciones mayores</t>
  </si>
  <si>
    <t>Microscopio binocular Tipo Estándar</t>
  </si>
  <si>
    <t>Monitor de actividad intrauterina y cardiofetal</t>
  </si>
  <si>
    <t>Monitor de funciones vitales de transporte 5 pararametros</t>
  </si>
  <si>
    <t>Monitores de signos vitales de pared de 5 parámetros .</t>
  </si>
  <si>
    <t>Nebulizador</t>
  </si>
  <si>
    <t>Negatoscopio metálico de 1 campo</t>
  </si>
  <si>
    <t>Negatoscopio metálico de 2 campos.</t>
  </si>
  <si>
    <t>Nevera para banco de sangre</t>
  </si>
  <si>
    <t>Nevera para Reactivos</t>
  </si>
  <si>
    <t>Orinal metálico</t>
  </si>
  <si>
    <t>Pulsoxímetro adulto pediátrico portátil.</t>
  </si>
  <si>
    <t>Pulsoxímetro con sensor neonatal.</t>
  </si>
  <si>
    <t>Resucitador manual adulto</t>
  </si>
  <si>
    <t>Resucitador manual neonatal</t>
  </si>
  <si>
    <t>Resucitador manual pediátrico</t>
  </si>
  <si>
    <t>Set de cirugía menor</t>
  </si>
  <si>
    <t>Set de diagnóstico de pared</t>
  </si>
  <si>
    <t>Set de diagnóstico portátil</t>
  </si>
  <si>
    <t>Set instrumental de curaciones.</t>
  </si>
  <si>
    <t>Silla de rueda aro No. 18</t>
  </si>
  <si>
    <t>Silla de rueda aro No. 24</t>
  </si>
  <si>
    <t>Sillón dental (de fabricación de local)</t>
  </si>
  <si>
    <t xml:space="preserve">Unidad de Monitoreo de Cuidados Intensivos </t>
  </si>
  <si>
    <t>Unidad de Rayos X portátil y con batería.</t>
  </si>
  <si>
    <t>Unidad dental digital completa</t>
  </si>
  <si>
    <t>Unidades dentales (de fabricación local)</t>
  </si>
  <si>
    <t>Ventilador mecánico adulto/pediátrico</t>
  </si>
  <si>
    <t>Ventilador mecánico neonatal</t>
  </si>
  <si>
    <t>Equipos de cómputo</t>
  </si>
  <si>
    <t>lsEquiposComputos</t>
  </si>
  <si>
    <t>Computadoras de escritorio</t>
  </si>
  <si>
    <t>2.6.1.3.01</t>
  </si>
  <si>
    <t xml:space="preserve">Headsets </t>
  </si>
  <si>
    <t>Impresora Multifunción</t>
  </si>
  <si>
    <t>Impresoras Blanco y Negro</t>
  </si>
  <si>
    <t>Laptop de 14 pulgadas</t>
  </si>
  <si>
    <t>lsEquiposSeguridad</t>
  </si>
  <si>
    <t>Arco Detector de Metales de 87' de alto x 35' de anho</t>
  </si>
  <si>
    <t>2.6.6.2.01</t>
  </si>
  <si>
    <t>Detectores de Metal Portatil de 16,5' de longitud</t>
  </si>
  <si>
    <t>Eventos generales</t>
  </si>
  <si>
    <t>lsEventosGenerales</t>
  </si>
  <si>
    <t>Alojamiento por una Noche por persona</t>
  </si>
  <si>
    <t>2.2.8.6.01</t>
  </si>
  <si>
    <t>Audivisuales, Decoración, Montaje y Desmontaje de Evento por 50 personas</t>
  </si>
  <si>
    <t>Audivisuales, Decoración, Montaje y Desmontaje de Evento por 80 personas</t>
  </si>
  <si>
    <t>lsGasoil</t>
  </si>
  <si>
    <t>Tickets de Combustible de RD$1,000.00</t>
  </si>
  <si>
    <t xml:space="preserve">2.3.7.1.02 </t>
  </si>
  <si>
    <t>Tickets de Combustible de RD$200.00</t>
  </si>
  <si>
    <t>Tickets de Combustible de RD$500.00</t>
  </si>
  <si>
    <t>Galones de Gasoil Optimo</t>
  </si>
  <si>
    <t>galon</t>
  </si>
  <si>
    <t>2.3.7.1.02</t>
  </si>
  <si>
    <t>Galones de Gasoil Regular</t>
  </si>
  <si>
    <t>Galones de Gasolina Premium</t>
  </si>
  <si>
    <t>Galones de Gasolina Regular</t>
  </si>
  <si>
    <t>Galones de GPL</t>
  </si>
  <si>
    <t>lsHerramientasMenores</t>
  </si>
  <si>
    <t>60 pie de Alambre Vinyl #14/2</t>
  </si>
  <si>
    <t>pie</t>
  </si>
  <si>
    <t>2.3.6.3.04</t>
  </si>
  <si>
    <t>Bandeja metálica colectora de agua de 1.50 x 0.70 x 0.70mts</t>
  </si>
  <si>
    <t>Cajas aéreas plásticas</t>
  </si>
  <si>
    <t>Canaleta de 1 pulgada</t>
  </si>
  <si>
    <t>Codos de 1' PVC</t>
  </si>
  <si>
    <t>Destornillador de Estria</t>
  </si>
  <si>
    <t>Destornillador Plano</t>
  </si>
  <si>
    <t>Faceplate 1 salida</t>
  </si>
  <si>
    <t>Grapas Plasticas para Alambre Vinyl #13</t>
  </si>
  <si>
    <t>Llave de Rueda tipo T</t>
  </si>
  <si>
    <t>Llaves de paso de bola (1 pulgada)</t>
  </si>
  <si>
    <t>Martillo</t>
  </si>
  <si>
    <t>Mini Jack RJ45</t>
  </si>
  <si>
    <t>Niples 1' x 2' hg</t>
  </si>
  <si>
    <t>Niples de 1' x 3' hg</t>
  </si>
  <si>
    <t>Organizador horizontal plástico</t>
  </si>
  <si>
    <t>Patch Cord UTP Cat.6 de 2 pies</t>
  </si>
  <si>
    <t>Patch Cord UTP Cat.6 de 7 pies</t>
  </si>
  <si>
    <t>Patch Panel 24 puertos Cat.6</t>
  </si>
  <si>
    <t>Pinzas para corte de tola</t>
  </si>
  <si>
    <t>Punta de Tria para Taladro</t>
  </si>
  <si>
    <t>PVC CR80/30 (kit de 500)</t>
  </si>
  <si>
    <t>Rack (Palometas) de Pared para Monitor NK PVM-2701</t>
  </si>
  <si>
    <t>Rack de pared 7U con Bisagras</t>
  </si>
  <si>
    <t>Tarugos Azules</t>
  </si>
  <si>
    <t>tee de 1 pulgada hg</t>
  </si>
  <si>
    <t>Tira de Lija 100/1</t>
  </si>
  <si>
    <t>Tira de Lija de Metal 12/1</t>
  </si>
  <si>
    <t>Tornillo para Tarugo Azul</t>
  </si>
  <si>
    <t>Tubo de Silicón Transparente</t>
  </si>
  <si>
    <t>lsImpresionyEncuadernacion</t>
  </si>
  <si>
    <t>Impresión Formularios (dos caras)</t>
  </si>
  <si>
    <t xml:space="preserve">2.2.2.2.01 </t>
  </si>
  <si>
    <t>lsLlantasyNeumaticos</t>
  </si>
  <si>
    <t xml:space="preserve">Goma (No.265/70/16 para camioneta Toyota Hilux) </t>
  </si>
  <si>
    <t>2.3.5.3.01</t>
  </si>
  <si>
    <t xml:space="preserve">Gomas (No. 265/70/15 para jeep Chevrolet Brazer) </t>
  </si>
  <si>
    <t>Neumáticos para Ford Ranger, Pirelli 265-70R-16</t>
  </si>
  <si>
    <t>Neumáticos para Motocicleta 110/80-18-58, trasera, Michelin</t>
  </si>
  <si>
    <t>Neumáticos para Motocicletas 80/90-21mc48p, delanteras Michelin</t>
  </si>
  <si>
    <t>Neumáticos para Toyota Hilux, Firestone 265/70 R 16</t>
  </si>
  <si>
    <t>Tubo de Neumáticos para Motocicleta, delantero, Michelin</t>
  </si>
  <si>
    <t>Tubo de Neumáticos para Motocicleta, trasero, Michelin</t>
  </si>
  <si>
    <t>lsMantenimiento</t>
  </si>
  <si>
    <t>Instalación, Correcion de Pintura, Cristal Delantero y Bumper de vehiculo</t>
  </si>
  <si>
    <t>2.7.2.6.01</t>
  </si>
  <si>
    <t>Mantenimiento de Vehículos</t>
  </si>
  <si>
    <t>Mantenimiento y reparación de equipos para computación</t>
  </si>
  <si>
    <t xml:space="preserve">Mantenimiento y/o Reparación Impresora  Multifuncional </t>
  </si>
  <si>
    <t>2.7.2.2.01</t>
  </si>
  <si>
    <t>Mantenimiento y/o Reparación Impresora Laser</t>
  </si>
  <si>
    <t>Servicio de Reparación y Mantenimiento de Fotocopiadora (anual)</t>
  </si>
  <si>
    <t>Reparación de Tomógrafo General Electric Brights Speed, serial 277468nm5</t>
  </si>
  <si>
    <t>2.7.2.4.01</t>
  </si>
  <si>
    <t>Mantenimiento y reparación de maquinarias y equipos</t>
  </si>
  <si>
    <t>Mantenimiento de Planta Electrica Cummins 20KVA</t>
  </si>
  <si>
    <t>Mantenimiento y Reparación de Aire Acondicionado de 3 Toneladas</t>
  </si>
  <si>
    <t>Reparacion y Mantenimiento Planta Eléctrica</t>
  </si>
  <si>
    <t>Servicio de Mantenimiento de Aire Acondicionado</t>
  </si>
  <si>
    <t>2.2.7.2.01</t>
  </si>
  <si>
    <t>Servicio de mantenimiento,lavado y brillado de piso</t>
  </si>
  <si>
    <t>2.7.1.7.01</t>
  </si>
  <si>
    <t>Servicios de Desinstalacion,  Instalación y Mantenimiento</t>
  </si>
  <si>
    <t>Mantenimiento y reparación de muebles y equipos de oficina</t>
  </si>
  <si>
    <t>Mantenimiento Planta Eléctrica</t>
  </si>
  <si>
    <t>2.7.1.6.01</t>
  </si>
  <si>
    <t>Suministro, Instalación y drenaje</t>
  </si>
  <si>
    <t>2.7.1.4.01</t>
  </si>
  <si>
    <t>lsMaterialesdeLimpieza</t>
  </si>
  <si>
    <t>Ambientador en Spray, diferentes Frangancias</t>
  </si>
  <si>
    <t>2.3.9.1.01</t>
  </si>
  <si>
    <t>Carro de limpieza de 2 baldes</t>
  </si>
  <si>
    <t>Cleaner, 1 Litro para Maquina ABX Micros 60</t>
  </si>
  <si>
    <t>Cubo plastico , con brazalete en metal, Mediano</t>
  </si>
  <si>
    <t>Docenas de Brillo de Metal (Fregar)</t>
  </si>
  <si>
    <t>Escoba plastica</t>
  </si>
  <si>
    <t>Galón de Cloro</t>
  </si>
  <si>
    <t>Galones de Limpia Cristales</t>
  </si>
  <si>
    <t>Jabón Liquido Lavaplatos</t>
  </si>
  <si>
    <t>Jabón Liquido para Manos</t>
  </si>
  <si>
    <t>Neutralizador de Olor</t>
  </si>
  <si>
    <t xml:space="preserve">Pinespuma </t>
  </si>
  <si>
    <t>Rastrillo plastico palo en  en madera</t>
  </si>
  <si>
    <t>Saco de Detergente en Polvo</t>
  </si>
  <si>
    <t>Suaper</t>
  </si>
  <si>
    <t>Muebles de alojamiento</t>
  </si>
  <si>
    <t>lsMueblesdeAlojamiento</t>
  </si>
  <si>
    <t>Bancada de 3 asientos</t>
  </si>
  <si>
    <t>2.6.1.2.02</t>
  </si>
  <si>
    <t>Bancada de 4 asientos</t>
  </si>
  <si>
    <t>lsMueblesdeOficina</t>
  </si>
  <si>
    <t>Anaquel metalico de 5 niveles</t>
  </si>
  <si>
    <t>2.6.1.1.02</t>
  </si>
  <si>
    <t>Anaqueles de Metal de 1.20m+0.60 cm</t>
  </si>
  <si>
    <t>2.6.1.1.01</t>
  </si>
  <si>
    <t>Anaqueles de Metal de 1.m+0.60 cm</t>
  </si>
  <si>
    <t>Archivador metálico de 4 gavetas.</t>
  </si>
  <si>
    <t>Archivos Laterales 2.3 de 4 gavetas</t>
  </si>
  <si>
    <t>Armario metálico dobles o lockers con ojete para candado.</t>
  </si>
  <si>
    <t>Bandeja metálica rodable de sobre cama para alimentos</t>
  </si>
  <si>
    <t>Cubiculos (1.05mt x 1.00mt x 0.60mt)</t>
  </si>
  <si>
    <t>Cubo metalico para desperdicios con tapa accionada a pedal</t>
  </si>
  <si>
    <t>Dispositivo de Paso Rápido de Peajes para Vehículos</t>
  </si>
  <si>
    <t>Escritorio metálico de 2 cajones de 100 x 60 cms.</t>
  </si>
  <si>
    <t>Gabinetes Aereos 1.00mt con puerta tipo tambor</t>
  </si>
  <si>
    <t>Mesa comedor con 4 sillas</t>
  </si>
  <si>
    <t>Silla metálica giratoria rodable con asiento alto</t>
  </si>
  <si>
    <t>Silla secretarial</t>
  </si>
  <si>
    <t>Sillas de Oficina sin brazo, con soporte lumbar</t>
  </si>
  <si>
    <t>Sillas de visitas</t>
  </si>
  <si>
    <t>Sillas secretariales sin brazo con soporte lumbar</t>
  </si>
  <si>
    <t>Sillón ejecutivo color negro, con brazo, soporte lumbar, en leader</t>
  </si>
  <si>
    <t>Sillon Ergonomico o Postural color negro</t>
  </si>
  <si>
    <t>Sillón para sala de reuniones</t>
  </si>
  <si>
    <t>Sillón semiejecutivo sin porta brazos unipersonal</t>
  </si>
  <si>
    <t>Taburete metálico asiento giratorio rodable con espaldar.</t>
  </si>
  <si>
    <t>Taburete metalico giratorio con espaldar para anestesiologo</t>
  </si>
  <si>
    <t>lsObrasMenoresEdificaciones</t>
  </si>
  <si>
    <t xml:space="preserve"> Adecuación Local </t>
  </si>
  <si>
    <t>2.7.1.1.01</t>
  </si>
  <si>
    <t>lsOtrosEquipos</t>
  </si>
  <si>
    <t>Bomba de agua de 1.5 hp, doble impele</t>
  </si>
  <si>
    <t>2.6.5.8.01</t>
  </si>
  <si>
    <t>Bomba de Agua de 3HP - 110-220V</t>
  </si>
  <si>
    <t>Gato Hidráulico 2 TOM. TW</t>
  </si>
  <si>
    <t>Tanque de hidroneumatico de 120 galones - alta presion</t>
  </si>
  <si>
    <t>lsPeaje</t>
  </si>
  <si>
    <t>Peaje (por vehiculo)</t>
  </si>
  <si>
    <t>2.2.4.4.01</t>
  </si>
  <si>
    <t>Pinturas, barnices, lacas, diluyentes y absorbentes para pintura</t>
  </si>
  <si>
    <t>lsPinturas</t>
  </si>
  <si>
    <t>Cemento de pvc de 16oz</t>
  </si>
  <si>
    <t>2.3.7.2.06</t>
  </si>
  <si>
    <t>Pastas de cloro de cisternas 200GRS</t>
  </si>
  <si>
    <t>lsProductosArtesGraficas</t>
  </si>
  <si>
    <t>Calcomanias</t>
  </si>
  <si>
    <t>2.3.3.3.01</t>
  </si>
  <si>
    <t>Letrero en Acrílico rotulado en Vinil adhesivo, Tornillos Decorativo (0.71mt x 1.06mt) con instalación</t>
  </si>
  <si>
    <t>lsProductosdeCemento</t>
  </si>
  <si>
    <t>Cemento blanco</t>
  </si>
  <si>
    <t>libra</t>
  </si>
  <si>
    <t>2.3.6.1.01</t>
  </si>
  <si>
    <t>lsProductosdeLoza</t>
  </si>
  <si>
    <t>Inodoros color blanco</t>
  </si>
  <si>
    <t>2.3.6.2.02</t>
  </si>
  <si>
    <t>Lavamanos con pedestal color blanco</t>
  </si>
  <si>
    <t>Pedestal de Lavamanos color blanco</t>
  </si>
  <si>
    <t>lsProductosdePapel</t>
  </si>
  <si>
    <t>Carpetas Azules de 5 Pulgadas con 3 aros.</t>
  </si>
  <si>
    <t>Carpetas institucionales con bolsillo full color, Cartón 9x12</t>
  </si>
  <si>
    <t>Carpetas No.1, Blanca c/Cover</t>
  </si>
  <si>
    <t>2.3.3.2.01</t>
  </si>
  <si>
    <t>Carpetas No.2</t>
  </si>
  <si>
    <t>Carpetas No.3</t>
  </si>
  <si>
    <t>Carpetas No.4</t>
  </si>
  <si>
    <t xml:space="preserve">Carpetas No.5, Blanca c/Cover </t>
  </si>
  <si>
    <t>Fardos de Papel Higiénico Jumbo</t>
  </si>
  <si>
    <t>Fardos de Papel Toalla</t>
  </si>
  <si>
    <t>Fardos de Servilletas</t>
  </si>
  <si>
    <t>Fólder de bolsillo color azul</t>
  </si>
  <si>
    <t>Folders 8 1/2x 11 (100/1) Impropapel</t>
  </si>
  <si>
    <t>Folders 8 1/2x 11 (100/1), de Colores</t>
  </si>
  <si>
    <t>Folders 8 1/2x 13 (100/1), Ofi Folder</t>
  </si>
  <si>
    <t>Folders 8 1/2x 13 (100/1), Ofinota</t>
  </si>
  <si>
    <t>Formulario de Requisicion de Materiales de 50 juegos con 3 autocopias</t>
  </si>
  <si>
    <t>Libretas Rayadas 5x8 (docena)</t>
  </si>
  <si>
    <t>Libretas Rayadas 8 1/2 x 11 (docena)</t>
  </si>
  <si>
    <t>Máquinas sumadoras Electrónicas</t>
  </si>
  <si>
    <t>Resma de Hojas timbradas con Logo de la Institución 8 1/2 x 11 (Bond 24)</t>
  </si>
  <si>
    <t>Resma de Papel 8 1/2x11</t>
  </si>
  <si>
    <t>resma</t>
  </si>
  <si>
    <t>2.3.3.1.01</t>
  </si>
  <si>
    <t>Resma de Papel 8 1/2x14</t>
  </si>
  <si>
    <t>Rollo de Papel para Sumadora, 21/4¨x120 Import</t>
  </si>
  <si>
    <t>Sobres para Carta (cajas) 500/1</t>
  </si>
  <si>
    <t>Sumadoras Electricas</t>
  </si>
  <si>
    <t>lsProductosdeVidrio</t>
  </si>
  <si>
    <t xml:space="preserve">Cristal Delantero para Isuzu D-Max </t>
  </si>
  <si>
    <t>2.3.6.2.01</t>
  </si>
  <si>
    <t xml:space="preserve">Cristal Delantero para Mitsubishi L200 </t>
  </si>
  <si>
    <t xml:space="preserve">Cristal Delantero para Nissan Frontier </t>
  </si>
  <si>
    <t>Cristal Delantero para Toyota Fortunner</t>
  </si>
  <si>
    <t xml:space="preserve">Cristal Delantero para Toyota Hilux </t>
  </si>
  <si>
    <t>lsProductosElectricos</t>
  </si>
  <si>
    <t>Alambre STD No. 12 (2.5 mm) Rollo</t>
  </si>
  <si>
    <t>2.3.9.6.01</t>
  </si>
  <si>
    <t>Alicate Eléctrico 9'' TRUPER (12351)</t>
  </si>
  <si>
    <t>Bateria AA (docenas) Maxell</t>
  </si>
  <si>
    <t>Bateria AAA  (docenas), Insterstate</t>
  </si>
  <si>
    <t>Bateria AAA  Maxell (docenas)</t>
  </si>
  <si>
    <t>Baterías de Vehículos para Isuzu D-Max</t>
  </si>
  <si>
    <t>Baterías de Vehículos para Nissan Frontier</t>
  </si>
  <si>
    <t>Baterías de Vehículos para Nissan Patrol</t>
  </si>
  <si>
    <t>Baterías de Vehículos para Toyota Corolla</t>
  </si>
  <si>
    <t>Baterías para UPS de Tomógrafo ( capacidad 80KVA/64KVA)</t>
  </si>
  <si>
    <t>Bombillo Pequeño 25W, Bajo Consumo</t>
  </si>
  <si>
    <t>Extensiones elécricas de 10 pies, color mamey (3M) 48006 Voltech</t>
  </si>
  <si>
    <t>Fotocelda con Base</t>
  </si>
  <si>
    <t>Main Breaker Trifasico de 240 voltios</t>
  </si>
  <si>
    <t>Reflectores LED 100W</t>
  </si>
  <si>
    <t>Regletas 6 Salidas Voltech</t>
  </si>
  <si>
    <t>Switch 24 puertos Gigabit (No POE)</t>
  </si>
  <si>
    <t>Tape 3M Scoth-23 de Goma</t>
  </si>
  <si>
    <t>Tape 3M Scoth-33 Vinil</t>
  </si>
  <si>
    <t>Tomacorrientes 110v, tipo Livingston</t>
  </si>
  <si>
    <t>Transformadores 2x32W Silvania de 110v/ 277v</t>
  </si>
  <si>
    <t>Tubos fluorescentes Blancos 32w Caja 25/1</t>
  </si>
  <si>
    <t>lsProductosMedicinalesH</t>
  </si>
  <si>
    <t>Anestesia al 2% 1 50.00</t>
  </si>
  <si>
    <t>2.3.4.1.01</t>
  </si>
  <si>
    <t>Anestesia al 3% 50/1</t>
  </si>
  <si>
    <t>Dycal brazil</t>
  </si>
  <si>
    <t>2.3.4.2.01</t>
  </si>
  <si>
    <t>Eugenol (frasco)</t>
  </si>
  <si>
    <t>Grabado Acido 37% Phosphoric 12g</t>
  </si>
  <si>
    <t>Grabado ácido 37% Phosphoric 12g</t>
  </si>
  <si>
    <t>Hidróxido de Calcio USA</t>
  </si>
  <si>
    <t>Hyaminol solución desinfectante 16 oz.</t>
  </si>
  <si>
    <t>Hyaminol solucion desinfectante 16oz.</t>
  </si>
  <si>
    <t>Kit de Resina</t>
  </si>
  <si>
    <t>Lysol Odontológico IC</t>
  </si>
  <si>
    <t>tonelada</t>
  </si>
  <si>
    <t>Minolyse LGM para Maquina ABX Micros 60</t>
  </si>
  <si>
    <t>Minoton/Minidil, 20 litros para Maquina ABX Micros 60</t>
  </si>
  <si>
    <t>Oxido de Zinc 2oz. (LC)</t>
  </si>
  <si>
    <t>Papel articular</t>
  </si>
  <si>
    <t>Pasta profiláctica Cherry 12oz</t>
  </si>
  <si>
    <t>Pasta Profiláctica Cherry 12oz.</t>
  </si>
  <si>
    <t>Resina flow</t>
  </si>
  <si>
    <t>lsProductosMetalicos</t>
  </si>
  <si>
    <t>Aro para Goma No. 265/70/16 para Camioneta Toyota Hilux</t>
  </si>
  <si>
    <t>2.3.6.3.01</t>
  </si>
  <si>
    <t>Productos químicos de uso personal</t>
  </si>
  <si>
    <t>lsProductosQuimicos</t>
  </si>
  <si>
    <t>Galón de Gel Anti-bacterial para manos</t>
  </si>
  <si>
    <t>2.3.7.2.03</t>
  </si>
  <si>
    <t>lsPublicidadyPropaganda</t>
  </si>
  <si>
    <t xml:space="preserve">Publicación en el Periódico, de Proceso de Licitación Publica Nacional durante 2 Días, </t>
  </si>
  <si>
    <t>dia</t>
  </si>
  <si>
    <t xml:space="preserve">2.2.2.1.01 </t>
  </si>
  <si>
    <t>Servicios técnicos y profesionales</t>
  </si>
  <si>
    <t>lsServiciosTecnicosProfesionales</t>
  </si>
  <si>
    <t>Pagos facilitadores externos</t>
  </si>
  <si>
    <t xml:space="preserve">Cheque </t>
  </si>
  <si>
    <t>2.2.8.7.06</t>
  </si>
  <si>
    <t>Sistemas de aire acondicionado, calefacción y de refrigeración industrial y comercial</t>
  </si>
  <si>
    <t>lsAireAcondicionado</t>
  </si>
  <si>
    <t>Condensador de 24,000 BTU, Refrigerante 22</t>
  </si>
  <si>
    <t>2.6.5.4.01</t>
  </si>
  <si>
    <t>Motor para Aire Condicionado Centralizado</t>
  </si>
  <si>
    <t>Útiles de cocina y comedor</t>
  </si>
  <si>
    <t>lsUtilesdeCocina</t>
  </si>
  <si>
    <t>Azucareras en Acero Inoxidable</t>
  </si>
  <si>
    <t>2.3.9.5.01</t>
  </si>
  <si>
    <t>Bandeja de guano o Madera artesanal 18x10 (rectangular)</t>
  </si>
  <si>
    <t>Docena de Platos hondo para Sopa, Blancos</t>
  </si>
  <si>
    <t>docena</t>
  </si>
  <si>
    <t>Docena de Platos llanos color blanco</t>
  </si>
  <si>
    <t>Docenas de Copas de Cristal para agua 10.7 oz</t>
  </si>
  <si>
    <t>Docenas de Copas de Cristal para agua bajitas</t>
  </si>
  <si>
    <t>Docenas de cucharitas para cafe</t>
  </si>
  <si>
    <t>Grecas Industriales de 4 litros</t>
  </si>
  <si>
    <t>Set de docenas de Tazas color blanco para cafe</t>
  </si>
  <si>
    <t>sets de Cuchillos, Tenedores y Cucharas (acero inoxidable)</t>
  </si>
  <si>
    <t>Termos para Cafe de 1.5 litros color negro</t>
  </si>
  <si>
    <t>Tetera para Té</t>
  </si>
  <si>
    <t>Útiles de escritorio, oficina, informática y de enseñanza</t>
  </si>
  <si>
    <t>lsUtilesdeOficina</t>
  </si>
  <si>
    <t xml:space="preserve">	Cubeta de acero inoxidable rodable</t>
  </si>
  <si>
    <t xml:space="preserve">2.3.9.2.01 </t>
  </si>
  <si>
    <t xml:space="preserve">	Zafacón de acero inoxidable con tapa y pedal</t>
  </si>
  <si>
    <t>(662) COLOR para impresora HP 3515</t>
  </si>
  <si>
    <t>(662) NEGRO para impresora HP 3515</t>
  </si>
  <si>
    <t>122XL (CH563HC) para impresora HP 2050 (PERSONAL)</t>
  </si>
  <si>
    <t>670 (CZ113AL) NEGRO para impresora HP AVANTAGE 4625</t>
  </si>
  <si>
    <t>670 (CZ114AL) AZUL para impresora HP AVANTAGE 4625</t>
  </si>
  <si>
    <t>670 (CZ115AL) MAGENTA para impresora HP AVANTAGE 4625</t>
  </si>
  <si>
    <t>670 (CZ116AL) AMARILLO para impresora HP AVANTAGE 4625</t>
  </si>
  <si>
    <t>74 NEGRO para impresora HP C4280</t>
  </si>
  <si>
    <t>75 COLOR para impresora HP C4280</t>
  </si>
  <si>
    <t>AL-100 TD para impresora SHARP AL-2030</t>
  </si>
  <si>
    <t>Archivo Acordeon</t>
  </si>
  <si>
    <t>Bandas de Gomas No. 18 (cajas)</t>
  </si>
  <si>
    <t>Bandejas para Escritorio</t>
  </si>
  <si>
    <t>Cajas de Clips (19MM) pequeño</t>
  </si>
  <si>
    <t>Cajas de Clips (32MM) Mediano</t>
  </si>
  <si>
    <t>Cajas de Clips (51MM) Grande</t>
  </si>
  <si>
    <t>Cajas de Felpas Azules</t>
  </si>
  <si>
    <t>Cajas de Lapiceros Azules</t>
  </si>
  <si>
    <t>Cajas Marcadores de Pizarra</t>
  </si>
  <si>
    <t>Carpetas para archivos</t>
  </si>
  <si>
    <t>Cartucho 122 Color para impresora HP2050 (Personal)</t>
  </si>
  <si>
    <t>Cartucho 122 Negro para impresora HP 2050 (Personal)</t>
  </si>
  <si>
    <t>Cartucho 662 color para impresora HP 3515</t>
  </si>
  <si>
    <t>Cartucho 662 Negro para impresora HP 3515</t>
  </si>
  <si>
    <t>Cartucho 670 (CZ113AL) Negro  para impresora HP AVANTAGE 4625</t>
  </si>
  <si>
    <t>Cartucho 670 (CZ114AL) Magenta para impresora HP AVANTAGE 4625</t>
  </si>
  <si>
    <t>Cartucho 670 (CZ115AL) Amarillo para impresora HP AVANTAGE 4625</t>
  </si>
  <si>
    <t>Cartucho 670 (CZ116AL) Cian para impresora HP AVANTAGE 4625</t>
  </si>
  <si>
    <t>Cartucho 74 Negro para impresora HP C4280</t>
  </si>
  <si>
    <t>Cartucho 75 Color para impresora HP C4280</t>
  </si>
  <si>
    <t>Cartucho 954 Amarillo para impresora OFFICEJET PRO8710</t>
  </si>
  <si>
    <t>Cartucho 954 Cian para impresora OFFICEJET PRO8710</t>
  </si>
  <si>
    <t>Cartucho 954 Magenta para impresora HP OFFICEJET PRO8710</t>
  </si>
  <si>
    <t>Cartucho 954 Negro para impresora HP OFFICEJET PRO8710</t>
  </si>
  <si>
    <t>Cartucho CN050A (951) CIAN para impresora HP OFFICEJET PRO8610</t>
  </si>
  <si>
    <t>Cartucho CN051 (951) Magenta para impresora HP OFFICEJET PRO8610</t>
  </si>
  <si>
    <t>Cartucho CN052A Amarillo para impresora HP OFFICEJET PRO8610</t>
  </si>
  <si>
    <t>Cartucho HP 60 Negro para impresora HP DESKJET D1660</t>
  </si>
  <si>
    <t>Cartuchos color Negro para Impresora HP Photosmart C4280</t>
  </si>
  <si>
    <t>CB435A (35A) para impresora Laserjet P1006</t>
  </si>
  <si>
    <t>CE285A (85A) para impresora HP P1102W</t>
  </si>
  <si>
    <t>CE310A para impresora HP CP1025NW</t>
  </si>
  <si>
    <t>CE505A (05A) para impresora HP P2055DM</t>
  </si>
  <si>
    <t>Cera para contar Red Star 1.1 oz</t>
  </si>
  <si>
    <t>CF226A (26A) para impresora HP MFP M426 FDW</t>
  </si>
  <si>
    <t>CF283A (83A) para impresora HP MFP M127 FN</t>
  </si>
  <si>
    <t>Cinta adhesiva 3/4</t>
  </si>
  <si>
    <t>Cinta para Calculadora electronica CIO Negra-Roja</t>
  </si>
  <si>
    <t>CL-511 COLOR para impresora CANON PIXMA MP230</t>
  </si>
  <si>
    <t>CL-513 XL COLOR para impresora CANON PIXMA MP230</t>
  </si>
  <si>
    <t>Clip porta Carnet</t>
  </si>
  <si>
    <t>Clips Mediano 33MM</t>
  </si>
  <si>
    <t>Clips Sujeta Papel Grande</t>
  </si>
  <si>
    <t xml:space="preserve">Clips Sujeta Papel Pequeño </t>
  </si>
  <si>
    <t>CN050A (951) CIAN AZUL para impresora HP OFFICEJET PRO8610</t>
  </si>
  <si>
    <t>CN051A (951) MAGENTA para impresora HP OFFICEJET PRO8610</t>
  </si>
  <si>
    <t>CN052A (952) AMARILLO para impresora HP OFFICEJET PRO8610</t>
  </si>
  <si>
    <t>Corrector Liquido  20ml</t>
  </si>
  <si>
    <t>Disco Duro externo de 2 Tera Bytes</t>
  </si>
  <si>
    <t>E260A11L para impresora LEXMARK E260DN</t>
  </si>
  <si>
    <t>Grapa Industrial Grande (cajas)</t>
  </si>
  <si>
    <t>Grapadoras de Metal</t>
  </si>
  <si>
    <t>Guillotina 15¨</t>
  </si>
  <si>
    <t>Lapiceros Azules</t>
  </si>
  <si>
    <t>Lapiceros color Azul (cajas)</t>
  </si>
  <si>
    <t>Lapiceros color negro (cajas)</t>
  </si>
  <si>
    <t>Lapiceros color rojo (cajas)</t>
  </si>
  <si>
    <t>Lápiz de carbon (docena)</t>
  </si>
  <si>
    <t>Memoria Micro SD de 64GB</t>
  </si>
  <si>
    <t>Memorias USB 8 GB</t>
  </si>
  <si>
    <t>Mural de Corcho, Marco Madera 24x35</t>
  </si>
  <si>
    <t>Notas de papel autoadhesivo, Post it 3x3</t>
  </si>
  <si>
    <t>Paquetes Post-it Banderitas, 5 Colores Hopax (Sing Here)</t>
  </si>
  <si>
    <t>PG-510 NEGRO para impresora CANON PIXMA MP230</t>
  </si>
  <si>
    <t>PG-512 XL NEGRO para impresora CANON PIXMA MP230</t>
  </si>
  <si>
    <t>Pizarras Blancas Laminadas 90x60 cm con Trípode</t>
  </si>
  <si>
    <t>Plásticos Protectores de Carnet</t>
  </si>
  <si>
    <t>Porta Clips</t>
  </si>
  <si>
    <t>Porta Lápiz de Metal</t>
  </si>
  <si>
    <t>Porta Revista de Metal</t>
  </si>
  <si>
    <t>Post it 3x3,  Varios Colores</t>
  </si>
  <si>
    <t>Post it Banderita</t>
  </si>
  <si>
    <t>Post it Grandes</t>
  </si>
  <si>
    <t>Post it Pequeño</t>
  </si>
  <si>
    <t>Q1338A (38A) para impresora LASERJET 4200 DTN</t>
  </si>
  <si>
    <t>Q2612AD (12A) para impresora HP LASERJET 1022</t>
  </si>
  <si>
    <t>Q5942A (42A) para impresora LASERJET 4250</t>
  </si>
  <si>
    <t>Reglas Plásticas 12¨</t>
  </si>
  <si>
    <t>Resaltador Amarillo Fluorescente</t>
  </si>
  <si>
    <t>Resaltador Fluorescente</t>
  </si>
  <si>
    <t>Router wifi</t>
  </si>
  <si>
    <t>Sacapuntas</t>
  </si>
  <si>
    <t>Sacapuntas Eléctrico</t>
  </si>
  <si>
    <t>Sello de Despachado (CUADRADO)</t>
  </si>
  <si>
    <t>Sello de Recibido (CUADRADO)</t>
  </si>
  <si>
    <t>Sellos Gomigrafos</t>
  </si>
  <si>
    <t>Separadores carpeta 8 1/2 x11</t>
  </si>
  <si>
    <t>Stick de Colle 35g (Pegamento)</t>
  </si>
  <si>
    <t>Tabla de Apoyo de Madera</t>
  </si>
  <si>
    <t>Tabla de apoyo/ Madera</t>
  </si>
  <si>
    <t>Tape 33-3M (un rollo)</t>
  </si>
  <si>
    <t>Tijeras de oficina</t>
  </si>
  <si>
    <t>Tinta para Sello color azul (docenas)</t>
  </si>
  <si>
    <t>Tinta para Sello color rojo</t>
  </si>
  <si>
    <t>Toner AR-310NT para impresora SHARP AR-M237</t>
  </si>
  <si>
    <t>Toner CB435A (35A) para impresora LASERJET P1006</t>
  </si>
  <si>
    <t>Toner CE285A (85A) para impresora HP P1102W</t>
  </si>
  <si>
    <t>Toner CE310A 126A para impresora HP CP1025NW</t>
  </si>
  <si>
    <t>Toner CE505A (05A) para impresora HP P2055DM</t>
  </si>
  <si>
    <t>Toner CF217A (17A) para impresora HP M102W</t>
  </si>
  <si>
    <t>Toner CF226A (26A) para impresora HP MFP M426 FDW</t>
  </si>
  <si>
    <t>Toner CF280A (80A) para impresora HP 400 M401 DNE</t>
  </si>
  <si>
    <t>Toner CF283A (83A) para impresora HP MFP M127 FN</t>
  </si>
  <si>
    <t>Toner E260A11L para impresora LEXMARK E260DN</t>
  </si>
  <si>
    <t>Toner HP CF217A 17A</t>
  </si>
  <si>
    <t>Toner para Impresora Xeroz 3220</t>
  </si>
  <si>
    <t>Toner Q1338A (38A) para impresora LASERJET 4200 DTN</t>
  </si>
  <si>
    <t>Toner Q2612AD (12A) para impresora HP LASERJET 1020</t>
  </si>
  <si>
    <t>Toner Q5942A (42A) para impresora LASERJET 4250</t>
  </si>
  <si>
    <t>Toner Q5945A (45A) para impresora HP 4345 MFP</t>
  </si>
  <si>
    <t>Toner T3520 para impresora TOSHIBA T3520</t>
  </si>
  <si>
    <t>Toner T4710U para impresora TOSHIBA SUPER G3</t>
  </si>
  <si>
    <t xml:space="preserve">Unidades de Sacagrapas </t>
  </si>
  <si>
    <t>Zafacón de Metal para escritorio</t>
  </si>
  <si>
    <t>Útiles menores médico-quirúrgicos</t>
  </si>
  <si>
    <t>lsUtilesMenoresMQ</t>
  </si>
  <si>
    <t>Aguja con hilo de seda 3/0</t>
  </si>
  <si>
    <t>2.3.9.3.01</t>
  </si>
  <si>
    <t>Aguja con Hilo de Seda 3/0</t>
  </si>
  <si>
    <t xml:space="preserve">2.3.9.3.01 </t>
  </si>
  <si>
    <t>Aguja corta 27G  1x100</t>
  </si>
  <si>
    <t>Aguja Corta 27G 1x100 (cajas)</t>
  </si>
  <si>
    <t>Aguja larga 27G  1x100</t>
  </si>
  <si>
    <t>Aguja Larga 27G 1x100 (cajas)</t>
  </si>
  <si>
    <t>Algodon en rollo (libra)</t>
  </si>
  <si>
    <t>Algodón en rollo (libra)</t>
  </si>
  <si>
    <t>Babero desechable</t>
  </si>
  <si>
    <t>Babero desechable 500/1</t>
  </si>
  <si>
    <t>Baja Lengua (1 caja)</t>
  </si>
  <si>
    <t>Baja lengua 100/1</t>
  </si>
  <si>
    <t>Banda de Celuloide 1x100</t>
  </si>
  <si>
    <t>Espejo con mango</t>
  </si>
  <si>
    <t>Fresa de pulido de Resina dorada (larga)</t>
  </si>
  <si>
    <t>Fresa económica 2200F</t>
  </si>
  <si>
    <t>Fresa Económica 2200F</t>
  </si>
  <si>
    <t>Fresa redonda 1012</t>
  </si>
  <si>
    <t>Fresa Redonda 1012</t>
  </si>
  <si>
    <t>Fresa redonda 1014</t>
  </si>
  <si>
    <t>Fresa Redonda 1014</t>
  </si>
  <si>
    <t>Fresa tipo Schufu</t>
  </si>
  <si>
    <t>Gasa 2'x 2'/4 No esterelizada 200/1 (paquetes)</t>
  </si>
  <si>
    <t>Gasa 2'x 2'/4 no esterilizada 200/1 (paquetes)</t>
  </si>
  <si>
    <t>Gorro Azul de Cirugia 100/1</t>
  </si>
  <si>
    <t>Guantes L</t>
  </si>
  <si>
    <t>Guantes L (cajas)</t>
  </si>
  <si>
    <t>Guantes M</t>
  </si>
  <si>
    <t>Guantes M (cajas)</t>
  </si>
  <si>
    <t>Guantes S</t>
  </si>
  <si>
    <t>Guantes S (cajas)</t>
  </si>
  <si>
    <t>Instrumento de obturación plástica</t>
  </si>
  <si>
    <t>Jeringa porta Carpule</t>
  </si>
  <si>
    <t>Kits de Resina</t>
  </si>
  <si>
    <t>Mascarilla lisa rectangular azul 1x50</t>
  </si>
  <si>
    <t>Mascarilla Lisa Rectangular Azul 1x50</t>
  </si>
  <si>
    <t>Papel Articular</t>
  </si>
  <si>
    <t>Turbina</t>
  </si>
  <si>
    <t>lsViaticosDP</t>
  </si>
  <si>
    <t>Viaticos Chofer Sin Hospedaje</t>
  </si>
  <si>
    <t>2.2.3.1.01</t>
  </si>
  <si>
    <t>Viaticos Tecnicos con Hospedaje</t>
  </si>
  <si>
    <t>Viaticos Tecnicos Sin Hospedaje</t>
  </si>
  <si>
    <t>lsEquiposTransporte</t>
  </si>
  <si>
    <t>Unidad</t>
  </si>
  <si>
    <t>2.6.4.1.01</t>
  </si>
  <si>
    <t>2.6.4.2.01</t>
  </si>
  <si>
    <t>2.6.4.8.01</t>
  </si>
  <si>
    <t>Código Presupuestario</t>
  </si>
  <si>
    <t>CEAS:</t>
  </si>
  <si>
    <t>Gerencia de Área</t>
  </si>
  <si>
    <t>Meta Proyectada Año 2019</t>
  </si>
  <si>
    <t>Meta Proyectada a Lograr Año 2018</t>
  </si>
  <si>
    <t>Meta Lograda Año 2017</t>
  </si>
  <si>
    <t>Meta Lograda actual periodo                 Año 2018</t>
  </si>
  <si>
    <t>Prioridades Directivas</t>
  </si>
  <si>
    <t>Resultados Esperados</t>
  </si>
  <si>
    <t xml:space="preserve">Productos </t>
  </si>
  <si>
    <t>Código</t>
  </si>
  <si>
    <t>Actividades Programables Presupuestables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</si>
  <si>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</si>
  <si>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</si>
  <si>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</si>
  <si>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</si>
  <si>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</si>
  <si>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</si>
  <si>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</si>
  <si>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</si>
  <si>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</si>
  <si>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</si>
  <si>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</si>
  <si>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</si>
  <si>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Total de Acciones </t>
  </si>
  <si>
    <t>Medio de Verificación 1</t>
  </si>
  <si>
    <t>Medio de Verificación 2</t>
  </si>
  <si>
    <t>Medio de Verificación 3</t>
  </si>
  <si>
    <t>Observaciones</t>
  </si>
  <si>
    <t xml:space="preserve">Responsable </t>
  </si>
  <si>
    <t>Desarrollo y Gestión de la Red de Servicios</t>
  </si>
  <si>
    <t>Informe</t>
  </si>
  <si>
    <t>Conjunto mínimo de áreas funcionales y operativas definidas y habilitadas en el Nivel Central</t>
  </si>
  <si>
    <t>Gestión Integral de Información</t>
  </si>
  <si>
    <t>Fotos</t>
  </si>
  <si>
    <t>Gestión Administrativa y Estratégica fortalecida</t>
  </si>
  <si>
    <t>Gestión y Control de la Planificación Institucional</t>
  </si>
  <si>
    <t>Agenda</t>
  </si>
  <si>
    <t>Nueva estructura organizativa y funcional aprobada por el MAP</t>
  </si>
  <si>
    <t>Incrementada la sostenibilidad financiera de la Red, mediante la implementación de un Modelo de Gestión Económico y Financiero que permita reducir las brechas entre los recursos y las necesidades</t>
  </si>
  <si>
    <t>Racionalizado el uso de los recursos financieros y económicos (inventario, bienes y equipos)</t>
  </si>
  <si>
    <t>Cultura de Servicios y Gestión de Usuarios</t>
  </si>
  <si>
    <t>Boletin</t>
  </si>
  <si>
    <t>Fortalecida la capacidad de Gestión de la Red en relación a los objetivos estratégicos del SNS</t>
  </si>
  <si>
    <t>Adecuada infraestructura tecnología para dar respuestas a las demandas de los usuarios del nivel central del SNS</t>
  </si>
  <si>
    <t>Régimen de auditoria de calidad de la información implementado</t>
  </si>
  <si>
    <t>Sistemas de información digitales estandarizados, que permita el flujo de información entre niveles y facilite la toma de decisiones desarrollados e implementados</t>
  </si>
  <si>
    <t>Memoria</t>
  </si>
  <si>
    <t>Implementado un Plan de Comunicación Interna y externa que facilite el flujo de información oportuna y de calidad en todos los niveles</t>
  </si>
  <si>
    <t>Encuesta</t>
  </si>
  <si>
    <t>Aumentados los establecimientos de salud que cumplen con los criterios de habilitación definidos por el MSP</t>
  </si>
  <si>
    <t>Definidos y estandarizados los mecanismos, instrumentos de medición y reporte de los planes y programas.</t>
  </si>
  <si>
    <t>Monitoreados los objetivos propuestos y definidos los alcances de cumplimiento.</t>
  </si>
  <si>
    <t>Reglamentos de Ley de Carrera Sanitaria definidos</t>
  </si>
  <si>
    <t>Adecuadas las condiciones laborales del personal de la Red del SNS a la Ley de Carrera Sanitaria y sus reglamentaciones</t>
  </si>
  <si>
    <t>Aumentado el desarrollo institucional a través del fortalecimiento de las competencias de los colaboradores, enfocados a la consecución de los objetivos estratégicos del SNS</t>
  </si>
  <si>
    <t>Definida las directrices que constituyen una base sana para una gestión eficaz de los recursos humanos del SNS y la Red de Servicios</t>
  </si>
  <si>
    <t>Red de Atención Primaria articulada, coordinada y fortalecida
Atención Materno Infantil de calidad y estructurada
Atención a la urgencia y emergencia cumpliendo criterios de calidad y coordinación 
Fortalecido el modelo de referencia y contrareferencia 
Acceso universal a medicamentos en la Red de Primer Nivel de atención 
Disponibilidad oportuna de sangre en condiciones de calidad
Gobernanza fortalecida</t>
  </si>
  <si>
    <t>Presupuestos priorizados
Plan de Inversiones definido y planificado
Flujos financieros a los SRS y a los niveles de atención coherentes con el Modelo y con la prioridad de fortalecer la Atención Primaria y el resto de áreas criticas</t>
  </si>
  <si>
    <t>Fortalecido el acceso a la atención, mediante una cartera de servicios que responda a las necesidades de salud de la población, priorizando los grupos más vulnerables</t>
  </si>
  <si>
    <t>Mejorada la cobertura y calidad en materia de salud sexual-reproductiva en todos los niveles de atención con énfasis en la atención materno-perinatal, infantil y adolescente</t>
  </si>
  <si>
    <t>ID_Dependendencia</t>
  </si>
  <si>
    <t>POA</t>
  </si>
  <si>
    <t>SRS</t>
  </si>
  <si>
    <t>AREA</t>
  </si>
  <si>
    <t>TIPO</t>
  </si>
  <si>
    <t>Código_Actividad</t>
  </si>
  <si>
    <t>1.8.1.1. Gestion  de habilitación en los establecimientos de salud de la Red.</t>
  </si>
  <si>
    <t>2.2.1.2.01</t>
  </si>
  <si>
    <t>2.2.1.2.02</t>
  </si>
  <si>
    <t>2.2.2.1. Política de Recursos Humanos (Clima  y seguridad Laboral)</t>
  </si>
  <si>
    <t>3.1.1.3.01</t>
  </si>
  <si>
    <t>3.1.1.5.01</t>
  </si>
  <si>
    <t>3.1.1.5.02</t>
  </si>
  <si>
    <t>3.1.1.5.03</t>
  </si>
  <si>
    <t>1.1.3.1.01</t>
  </si>
  <si>
    <t>1.1.3.1.02</t>
  </si>
  <si>
    <t>1.1.3.1.03</t>
  </si>
  <si>
    <t>1.3.1.1.01</t>
  </si>
  <si>
    <t>1.3.1.1.02</t>
  </si>
  <si>
    <t>1.3.1.1.03</t>
  </si>
  <si>
    <t>1.3.2.2.01</t>
  </si>
  <si>
    <t>1.3.2.2.02</t>
  </si>
  <si>
    <t>1.3.2.2.03</t>
  </si>
  <si>
    <t>1.6.3.1.01</t>
  </si>
  <si>
    <t>1.6.3.1.02</t>
  </si>
  <si>
    <t>1.7.1.1.01</t>
  </si>
  <si>
    <t>1.7.1.1.02</t>
  </si>
  <si>
    <t>1.8.1.1.01</t>
  </si>
  <si>
    <t>1.8.1.1.02</t>
  </si>
  <si>
    <t>1.8.1.1.03</t>
  </si>
  <si>
    <t>1.10.2.1.01</t>
  </si>
  <si>
    <t>Listado de participantes</t>
  </si>
  <si>
    <t>1.10.2.1.02</t>
  </si>
  <si>
    <t>2.2.1.2.03</t>
  </si>
  <si>
    <t>2.2.2.1.01</t>
  </si>
  <si>
    <t>2.2.2.1.02</t>
  </si>
  <si>
    <t>2.2.2.1.03</t>
  </si>
  <si>
    <t>3.1.1.1.02</t>
  </si>
  <si>
    <t>3.1.1.2.01</t>
  </si>
  <si>
    <t>3.1.1.6.01</t>
  </si>
  <si>
    <t>Listados de participantes</t>
  </si>
  <si>
    <t>3.3.1.1.01</t>
  </si>
  <si>
    <t>3.3.1.1.02</t>
  </si>
  <si>
    <t>4.1.3.1.01</t>
  </si>
  <si>
    <t>4.1.3.1.02</t>
  </si>
  <si>
    <t>Año 2019</t>
  </si>
  <si>
    <t>Programación de Insumos y costeo por Actividades de los CEAS del Servicio Regional de Salud</t>
  </si>
  <si>
    <t>4. Gestión y Control de la Planificación Institucional</t>
  </si>
  <si>
    <t>1.1.3. 1. Fortalecimiento de la Planificación Institucional</t>
  </si>
  <si>
    <t xml:space="preserve">1.1.3.2. Gestión documental de procesos institucionales </t>
  </si>
  <si>
    <t>1.1.3.3. Modelo de Gestión de Calidad Intitucional</t>
  </si>
  <si>
    <t>1. Desarrollo y Gestión de la Red de Servicio</t>
  </si>
  <si>
    <t>1.3.1.1. Implementación de las NOBACI</t>
  </si>
  <si>
    <t>1.3.1.2. Fortalecimiento de la gestión financiera de la Red</t>
  </si>
  <si>
    <t>8. Automatización Tecnológica</t>
  </si>
  <si>
    <t>1.6.1.1. Fortalecimiento de la estructura tecnológica de la Red del SNS.</t>
  </si>
  <si>
    <t>1.6.3.1. Protocolo Auditoría Calidad del Dato</t>
  </si>
  <si>
    <t>1.6.4.1. Despliegue del sistema de información de producción de servicios</t>
  </si>
  <si>
    <t>2. Transparencia Institucional</t>
  </si>
  <si>
    <t>1.7.1.1.  Plan de comunicación estratégica del SNS</t>
  </si>
  <si>
    <t>1. Desarrollo y Gestión de la Red de Servicios</t>
  </si>
  <si>
    <t>1.10.2.1.Desarrollo de un Sistema de Monitoreo de la calidad del servicio</t>
  </si>
  <si>
    <t>7. Gestionar y fortalecer el Talento Humano</t>
  </si>
  <si>
    <t>2.2.1.2. Plan de capacitacion Institucional</t>
  </si>
  <si>
    <t>11. Calidad de la Atención Clínica</t>
  </si>
  <si>
    <t>3.1.1.2. Red de Atención Primaria articulada, coordinada y fortalecida</t>
  </si>
  <si>
    <t>3.1.1.3. Plan de Contingencia a las emergencias, desastres y catástrofe colectiva SRSM</t>
  </si>
  <si>
    <t>3.1.1.5. Mejora de la provisión de medicamentos e insumo</t>
  </si>
  <si>
    <t>3.1.1.6. Acceso a Servicios Diagnósticos y Gestión de Sangre Segura</t>
  </si>
  <si>
    <t xml:space="preserve">3.2.1.1. Plan de Inversión definido y planificado para fortalecer atención primaria. </t>
  </si>
  <si>
    <t>9. Cultura de Servicios y Gestión de Usuarios</t>
  </si>
  <si>
    <t>3.3.1.1.  Gestión  Usuarios en EE.SS PNA y CEAS.</t>
  </si>
  <si>
    <t>Garantizado el continuo de la atención para aumentar las expectativas de vida en personas que viven con VIH-SIDA mediante la correcta aplicación de las normas, guías y protocolos nacionales</t>
  </si>
  <si>
    <t>4.1.2.1. Fortalecimiento de los servicios de atención a pacientes con VIH/SIDA</t>
  </si>
  <si>
    <t>6. Disminución de la Mortalidad Materna e Infantil</t>
  </si>
  <si>
    <t>4.1.3.1. Provisión de servicios Salud Materno, Neonatal y Adolescente</t>
  </si>
  <si>
    <t>4.1.3.2. Implementación Inicativa Hospital Amigo de la Madre y el Bebé</t>
  </si>
  <si>
    <t>Mejorada la prestación de servicios a la población con TB mediante un abordaje integral y basado en la estrategia mundial “Fin de la Tuberculosis”, intensificando las intervenciones focalizadas en poblaciones clave y grupos de riesgo</t>
  </si>
  <si>
    <t>4.1.4.1 Fortalecimiento de los servicios de atención a pacientes con TB</t>
  </si>
  <si>
    <t>Levantamiento de los proyectos de cooperacion finalizados en el 2018 y en ejecucion</t>
  </si>
  <si>
    <t>Levantamiento de procesos institucionales priorizados</t>
  </si>
  <si>
    <t>Autodiagnóstico CAF</t>
  </si>
  <si>
    <t>Implementación del Plan de Mejora CAF</t>
  </si>
  <si>
    <t>Mesas de seguimiento a los planes de mejora producto del informe de retorno y las auditorías de calidad</t>
  </si>
  <si>
    <t>Sesiones de trabajo comité de calidad</t>
  </si>
  <si>
    <t>Monitoreo Indicadores SISMAP</t>
  </si>
  <si>
    <t>Elaboración del Plan de Compra anual</t>
  </si>
  <si>
    <t>Autoevaluación de las NOBACI</t>
  </si>
  <si>
    <t>Elaboración del Plan de Mejora de las NOBACI</t>
  </si>
  <si>
    <t>Análisis de ejecución presupuestaria enfocada a la programación trimestral</t>
  </si>
  <si>
    <t>Análisis de Gestión de Tesoreria</t>
  </si>
  <si>
    <t>Elaboración del plan de mantenimiento preventivo de equipos e infraestructura</t>
  </si>
  <si>
    <t>Descargo equipo chatarra</t>
  </si>
  <si>
    <t>Mejora e Implementación de Sistemas de Gestion Farmacias</t>
  </si>
  <si>
    <t>Readecuación de Infraestructura Tecnológica del SRS/GAS</t>
  </si>
  <si>
    <t>Dibulgar la cartera de servicios actualizadas en medios de comunicación masivas.</t>
  </si>
  <si>
    <t>Reunión para Implementación del programa de veeduria ciudadana.</t>
  </si>
  <si>
    <t>Levantamiento de las Condiciones Esenciales obstetricos-neonatales en los CEAS</t>
  </si>
  <si>
    <t>Monitoreo Indicadores de calidad del Plan de Mejora del VCE en los CEAS.</t>
  </si>
  <si>
    <t>Reunión tecnica de implementación de mejoras en ejecuciones del POA, según hallazgos de auditrorias.</t>
  </si>
  <si>
    <t>Reunion tecnica para socializar despliegue del Plan de capacitacion 2019.</t>
  </si>
  <si>
    <t>Aplicación Encuesta de clima laboral</t>
  </si>
  <si>
    <t>Consolidación listas de espera por CEAS/SRS</t>
  </si>
  <si>
    <t>Reunion de coordinación Jornadas Quirúrgicas/CEAS</t>
  </si>
  <si>
    <t>Talleres capacitaciones en guías, normas y protocolos en urgencias y emergencias.</t>
  </si>
  <si>
    <t>Seguimiento de la  Implementación de la ruta de traslado de pacientes en la Red del SNS</t>
  </si>
  <si>
    <t>Reunión para socializar el Plan  emergencias, desastres y catástrofe colectiva del SRSM definido por SNS con EE.SS.</t>
  </si>
  <si>
    <t>Reuniones de coodinación de eventos Preparación y respuesta Operativos programados por el COE y monitoreados en la red del SNS.</t>
  </si>
  <si>
    <t>Taller de consolidación de la programación de medicamentos e insumos para el 2020</t>
  </si>
  <si>
    <t>Elaboración del plan de Inversión y presupuesto</t>
  </si>
  <si>
    <t>Mesas de trabajo para analisis y evaluación de la ejecución de Plan de Inversión del SRSM.</t>
  </si>
  <si>
    <t>Reunión de socailización de la ejecución de la programación del Plan de Inversión SRSM con CEAS.</t>
  </si>
  <si>
    <t>Aplicación de encuestas de satisfacción de usuarios</t>
  </si>
  <si>
    <t>1.3.2.1. Implementación del Sistema de Administración de Bienes</t>
  </si>
  <si>
    <t>Seguimiento de la Reingeniería de RRHH (Disminución de la rotación/traslados)</t>
  </si>
  <si>
    <t>Seguimiento en  la implementación del Programa de Incentivos y Régimen de Consecuencias.</t>
  </si>
  <si>
    <t>Elaboración del POA 2020</t>
  </si>
  <si>
    <t>Elaboración del PACC 2020</t>
  </si>
  <si>
    <t>Elaboración de la Memoria Institucional 2019</t>
  </si>
  <si>
    <t>Estructuras organizativas y funcionales desplegadas en todos los niveles del SN</t>
  </si>
  <si>
    <t>Reunión para socialización de la nueva estructura organizativa CEAS</t>
  </si>
  <si>
    <t>Implementación de la estructura organizativa de los CEAS por etapa</t>
  </si>
  <si>
    <t>1.1.2.1. Despliegue Estructura hospitalaria por nivel de complejidad</t>
  </si>
  <si>
    <t>Analisis comportamiento pago</t>
  </si>
  <si>
    <t>Elaboración y análisis de los estados financieros del CEAS</t>
  </si>
  <si>
    <t>Seguimiento y análisis al proceso de facturación por venta de servicios a ARS en el CEAS</t>
  </si>
  <si>
    <t>Actualización del Inventario CEAS</t>
  </si>
  <si>
    <t>Implementar Módulo Solución para Bancos de Sangre</t>
  </si>
  <si>
    <t>Implementación PBX en hospitales</t>
  </si>
  <si>
    <t>Implementación del SIP</t>
  </si>
  <si>
    <t>Auditoria Calidad del dato de la producción de servicios del CEAS</t>
  </si>
  <si>
    <t>Seguimiento de reporte oportuno y de calidad a las G.A.</t>
  </si>
  <si>
    <t xml:space="preserve">Levantamiento y reporte producción de servicios </t>
  </si>
  <si>
    <t>Elaboración al Plan de Capacitación del CEAS</t>
  </si>
  <si>
    <t>Elaboración Acuerdos Desempeño  CEAS</t>
  </si>
  <si>
    <t>Evaluación Desempeño CEAS</t>
  </si>
  <si>
    <t>Seguimiento al fortalecimiento del SI del SUGEMI</t>
  </si>
  <si>
    <t>Autoevaluacion en cumpliento de los procedimientos del Distribución logística y de servicios de almacen según manual.</t>
  </si>
  <si>
    <t>Seguimiento a la ejecución del plan de fortalecimiento de los servicios de laboratorio y servicios de transfusión</t>
  </si>
  <si>
    <t xml:space="preserve">Taller Humanización de los Servicios de Salud </t>
  </si>
  <si>
    <t>Instalación y promoción de la cartilla de deberes y derechos de los usuarios de los servicios de salud (señalización)</t>
  </si>
  <si>
    <t>Ejecución del Plan de accion de la Gestión de usuarios en los  EE.SS de Red.</t>
  </si>
  <si>
    <t>Seguimiento al apego de las guias de atención en TB/VIH</t>
  </si>
  <si>
    <t xml:space="preserve">Seguimiento al control de co-infecciones TB-VIH </t>
  </si>
  <si>
    <t>Seguimiento a la Sala de situación mortalidad materna y perinatal</t>
  </si>
  <si>
    <t>Seguimiento al apego a protocolos de los servicios materno-infantil</t>
  </si>
  <si>
    <t>Seguimiento al Registro en línea del Certificado de Nacidos Vivos</t>
  </si>
  <si>
    <t xml:space="preserve">Seguimiento a los CEAS sobre la implementacion del SIP </t>
  </si>
  <si>
    <t>Seguimiento Apego a protocolos de los servicios de Planificación Familiar en EE.SS</t>
  </si>
  <si>
    <t>Seguimiento a la implementación de la Inicativa Hospital Amigo de la Madre y el Bebé</t>
  </si>
  <si>
    <t>1.1.2.1.01</t>
  </si>
  <si>
    <t>1.1.2.1.02</t>
  </si>
  <si>
    <t>1.1.3.1.04</t>
  </si>
  <si>
    <t>1.1.3.1.05</t>
  </si>
  <si>
    <t>Monitoreo del Dashboard de Gestión CEAS</t>
  </si>
  <si>
    <t>1.1.3.2.01</t>
  </si>
  <si>
    <t>1.1.3.3.01</t>
  </si>
  <si>
    <t>1.1.3.3.02</t>
  </si>
  <si>
    <t>1.1.3.3.03</t>
  </si>
  <si>
    <t>1.1.3.3.04</t>
  </si>
  <si>
    <t>1.3.1.2.01</t>
  </si>
  <si>
    <t>1.3.1.2.02</t>
  </si>
  <si>
    <t>1.3.1.2.03</t>
  </si>
  <si>
    <t>1.3.1.2.04</t>
  </si>
  <si>
    <t>1.3.1.2.05</t>
  </si>
  <si>
    <t>1.6.1.1.01</t>
  </si>
  <si>
    <t>1.6.1.1.02</t>
  </si>
  <si>
    <t>1.6.1.1.03</t>
  </si>
  <si>
    <t>1.6.1.1.04</t>
  </si>
  <si>
    <t>1.6.1.1.05</t>
  </si>
  <si>
    <t>1.6.4.1.01</t>
  </si>
  <si>
    <t xml:space="preserve">Supervisión  de la ejecuíon del Plan de mejora de los servicios CEA impeccionados por la DPS para certificación de Habilitación. </t>
  </si>
  <si>
    <t>1.8.1.1.04</t>
  </si>
  <si>
    <t>2.2.2.1.04</t>
  </si>
  <si>
    <t>2.2.2.1.05</t>
  </si>
  <si>
    <t>3.1.1.1.03</t>
  </si>
  <si>
    <t>3.1.1.1.04</t>
  </si>
  <si>
    <t>3.1.1.1.05</t>
  </si>
  <si>
    <t>3.1.1.3.02</t>
  </si>
  <si>
    <t>3.2.1.1.01</t>
  </si>
  <si>
    <t>3.2.1.1.02</t>
  </si>
  <si>
    <t>3.2.1.1.03</t>
  </si>
  <si>
    <t>3.3.1.1.03</t>
  </si>
  <si>
    <t>3.3.1.1.04</t>
  </si>
  <si>
    <t>3.3.1.1.05</t>
  </si>
  <si>
    <t>Actualizar la cartera de servicios.</t>
  </si>
  <si>
    <t>4.1.2.1.01</t>
  </si>
  <si>
    <t>4.1.2.1.02</t>
  </si>
  <si>
    <t>4.1.3.1.03</t>
  </si>
  <si>
    <t>4.1.3.1.04</t>
  </si>
  <si>
    <t>4.1.3.1.05</t>
  </si>
  <si>
    <t>4.1.3.2.01</t>
  </si>
  <si>
    <t>4.1.3.2.02</t>
  </si>
  <si>
    <t>4.1.4.1.01</t>
  </si>
  <si>
    <t>4.1.4.1.02</t>
  </si>
  <si>
    <t>PACC</t>
  </si>
  <si>
    <t>Plan de mejora</t>
  </si>
  <si>
    <t>Plan de mantenimiento</t>
  </si>
  <si>
    <t>Seguimiento de Valoración Condiciones Esenciales de los servicios definidas por SNS.</t>
  </si>
  <si>
    <t>Ejecucion de la progranacion de las capacitaciones del Plan de capacitacion del CEA</t>
  </si>
  <si>
    <t>Encuestas</t>
  </si>
  <si>
    <t>Acuerdos</t>
  </si>
  <si>
    <t>Evaluaciones</t>
  </si>
  <si>
    <t>Seguimiento de la implementación del programa de Saneamiento, Gestión de Desechos y Residuos Sólidos</t>
  </si>
  <si>
    <t>Reunión de socialización del informe de mejoras de los hallazgos encontrados en el seguimiento de la implementación de la Inicativa Hospital Amigo de la Madre y el Bebé con el servicio.</t>
  </si>
  <si>
    <t>Identificación de /Resultados/Productos/Actividades y programación CEAS</t>
  </si>
  <si>
    <t>Consolidación listas de espera por  Area de servicios</t>
  </si>
  <si>
    <t>Readecuación de Infraestructura Tecnológica del CEA</t>
  </si>
  <si>
    <t xml:space="preserve">Reportes de producción </t>
  </si>
  <si>
    <t>1.8.1.1. Gestión  de habilitación en los establecimientos de salud de la Red.</t>
  </si>
  <si>
    <t>Levantamiento de las Condiciones Esenciales obstétricos-neonatales en los CEAS</t>
  </si>
  <si>
    <t>Reunión técnica de implementación de mejoras en ejecuciones del POA, según hallazgos de auditorias.</t>
  </si>
  <si>
    <t>2.2.1.2. Plan de capacitación Institucional</t>
  </si>
  <si>
    <t>Plan de capacitación</t>
  </si>
  <si>
    <t>Reunión técnica para socializar despliegue del Plan de capacitación 2019.</t>
  </si>
  <si>
    <t>Red de Atención Primaria articulada, coordinada y fortalecida
Atención Materno Infantil de calidad y estructurada
Atención a la urgencia y emergencia cumpliendo criterios de calidad y coordinación 
Fortalecido el modelo de referencia y contra referencia 
Acceso universal a medicamentos en la Red de Primer Nivel de atención 
Disponibilidad oportuna de sangre en condiciones de calidad
Gobernanza fortalecida</t>
  </si>
  <si>
    <t>Formularios de autoevaluación reprocesos  SUGEMI</t>
  </si>
  <si>
    <t>Plan de Inversión</t>
  </si>
  <si>
    <t>Encuesta de satisfacción de usuarios</t>
  </si>
  <si>
    <t>4.1.3.2. Implementación Iniciativa Hospital Amigo de la Madre y el Bebé</t>
  </si>
  <si>
    <t>Seguimiento a la implementación de la Iniciativa Hospital Amigo de la Madre y el Bebé</t>
  </si>
  <si>
    <t>Reunión de socialización del informe de mejoras de los hallazgos encontrados en el seguimiento de la implementación de la Iniciativa Hospital Amigo de la Madre y el Bebé con el servicio.</t>
  </si>
  <si>
    <t>Divulgar la cartera de servicios actualizadas en medios de comunicación institucionales</t>
  </si>
  <si>
    <t>Reunión de coordinación Jornadas Quirúrgicas</t>
  </si>
  <si>
    <t>Talleres capacitaciones en guías, normas y protocolos de atencion.</t>
  </si>
  <si>
    <t>Reunión para socializar el Plan  emergencias, desastres y catástrofe colectiva del SRSM definido por SNS con EE.SS, intrashospitalario</t>
  </si>
  <si>
    <t xml:space="preserve">Reuniones de coordinación de eventos  Preparación y respuesta Operativos ante emergencias, desastres y catastrofes </t>
  </si>
  <si>
    <t>Autoevaluación de las Norma basicas de Control Iinterno</t>
  </si>
  <si>
    <t>Programación Insumos por Producto Nivel Especializado</t>
  </si>
  <si>
    <t>Metropolitano</t>
  </si>
  <si>
    <t>CEAS</t>
  </si>
  <si>
    <t xml:space="preserve"> </t>
  </si>
  <si>
    <t>4.1.3.1.08</t>
  </si>
  <si>
    <t xml:space="preserve">Seguimiento al cumplimiento de la contra referencia de la puérpera al  Primer Nivel de Atención
</t>
  </si>
  <si>
    <t>4.1.3.1.09</t>
  </si>
  <si>
    <t xml:space="preserve">Implementación de charlas  a través de medios audiovisuales   de signos de alarmas en el embarazo.
</t>
  </si>
  <si>
    <t>4.1.3.1.10</t>
  </si>
  <si>
    <t>4.1.3.1.11</t>
  </si>
  <si>
    <t xml:space="preserve">Realizar reuniones interniveles para el fortalecimiento de la red  para  reducir la fragmentación y segmentación del  sistema 
</t>
  </si>
  <si>
    <t>4.1.3.1.12</t>
  </si>
  <si>
    <t>Columna1</t>
  </si>
  <si>
    <t>Minuta de reuniones</t>
  </si>
  <si>
    <t>3 hojas de papel impresa para minuta</t>
  </si>
  <si>
    <t>2.3.9.2.01</t>
  </si>
  <si>
    <t>N/A</t>
  </si>
  <si>
    <t>Asesoria Técnica</t>
  </si>
  <si>
    <t>Impresión</t>
  </si>
  <si>
    <t>Impresión a color del POA Institucional</t>
  </si>
  <si>
    <t>Refrigerio</t>
  </si>
  <si>
    <t>Refrigerio para 55 personas</t>
  </si>
  <si>
    <t>Almuerzo</t>
  </si>
  <si>
    <t>Almuerzo para 55 personas</t>
  </si>
  <si>
    <t>Papel</t>
  </si>
  <si>
    <t>Papel 8 1/2 x 11</t>
  </si>
  <si>
    <t>Lapicero</t>
  </si>
  <si>
    <t>Lapicero azul</t>
  </si>
  <si>
    <t>Folder</t>
  </si>
  <si>
    <t>Folders 8 1/2 x 11</t>
  </si>
  <si>
    <t>Carpeta</t>
  </si>
  <si>
    <t xml:space="preserve">CARPETA CON 3 GANCHOS DE 3" PLAS.  </t>
  </si>
  <si>
    <t>Separadores</t>
  </si>
  <si>
    <t>Separadores plástico</t>
  </si>
  <si>
    <t>Impresión y empastado de memoria institucional</t>
  </si>
  <si>
    <t>4 hojas de papel impresa para minuta</t>
  </si>
  <si>
    <t>5 hojas de papel impresa para minuta</t>
  </si>
  <si>
    <t>Folders</t>
  </si>
  <si>
    <t>8.1/2 x 11</t>
  </si>
  <si>
    <t>Formulario y comunicación de descarte de chatarra</t>
  </si>
  <si>
    <t xml:space="preserve">Equipo Inmunoanalizador automatizado Marca Vidas </t>
  </si>
  <si>
    <t xml:space="preserve">(Equipo de 5 secciones independientes con capacidad de 30 muestras al mismo tiempo). </t>
  </si>
  <si>
    <t>Horno seco para cristalería y canastas para secado de cristaleria</t>
  </si>
  <si>
    <t xml:space="preserve">Horno de acero inoxidable con capacidad para producir temperaturas entre 75 y 220°C. 110 V. con dos parrillas internas de metal.  
Dimensiones: Alto: 90 cm. Ancho: 60 cm. Fondo: 63 cm. 
Watts: 1500; Amperes: 12.5; Volt.: 120.
Canastas para secado de metal en 3 tamaños: 100 X100 mm; 150 mm X150 mm y 250 X 250 mm
</t>
  </si>
  <si>
    <t>Servidor</t>
  </si>
  <si>
    <t>Servidor de Gran Capacidad</t>
  </si>
  <si>
    <t>Refrigerio para 20 personas</t>
  </si>
  <si>
    <t>Formulario</t>
  </si>
  <si>
    <t xml:space="preserve">Formulario de condiciones </t>
  </si>
  <si>
    <t>Servicios Tecnicos Profesional</t>
  </si>
  <si>
    <t>Facilitadores</t>
  </si>
  <si>
    <t>2.2.8.7.04</t>
  </si>
  <si>
    <t>Formulario de acuerdo de desempeño</t>
  </si>
  <si>
    <t>Impresión de informes</t>
  </si>
  <si>
    <t>Unidd</t>
  </si>
  <si>
    <t>Café, agua</t>
  </si>
  <si>
    <t>impresion de informe</t>
  </si>
  <si>
    <t xml:space="preserve">Tableta </t>
  </si>
  <si>
    <t>Tableta de 8 pulgadas y con conexión a Wifi</t>
  </si>
  <si>
    <t>Hospital Materno Reynaldo Almanzar</t>
  </si>
  <si>
    <t>LLLLista</t>
  </si>
  <si>
    <t>Elaboración del plan de Inversión y presupuesto del CEA</t>
  </si>
  <si>
    <t>Seguimiento al uso del  SIP</t>
  </si>
  <si>
    <t xml:space="preserve">Reportes  </t>
  </si>
  <si>
    <t>Minuta</t>
  </si>
  <si>
    <t>Seguimiento a la Ejecución de la programación del Plan de capacitación del CEA</t>
  </si>
  <si>
    <t>Reporte</t>
  </si>
  <si>
    <t xml:space="preserve">Estandarizar  los procesos para el  seguimiento a los neonato  apegados  a las guías de atención neonatal
</t>
  </si>
  <si>
    <t>Promocion de la lactancia materna</t>
  </si>
  <si>
    <t>Seguimiento a la reduccion de intervenciones por cesarea</t>
  </si>
  <si>
    <t>Ofertas de servicios integrales para la prevenciòn del embarazo en adolescentes</t>
  </si>
  <si>
    <t>Seguimiento a la Estrategia Codigo Rojo</t>
  </si>
  <si>
    <t>Reunion del comité de Morbilidad Materna Extrema</t>
  </si>
  <si>
    <t>4.1.3.1.06</t>
  </si>
  <si>
    <t>4.1.3.1.07</t>
  </si>
  <si>
    <t>4.1.3.1.13</t>
  </si>
  <si>
    <t>4.1.3.1.14</t>
  </si>
  <si>
    <t>Inventario actualizado</t>
  </si>
  <si>
    <t>Formulario de descargo actualizado</t>
  </si>
  <si>
    <t>Cartera de servicio publicada</t>
  </si>
  <si>
    <t>Formulario de levantamiento de condiciones</t>
  </si>
  <si>
    <t>Fotos Cartillas publicadas</t>
  </si>
  <si>
    <t>Cartera de servicio actualizada</t>
  </si>
  <si>
    <t>3.1.1.3.03</t>
  </si>
  <si>
    <t>3.1.1.3.04</t>
  </si>
  <si>
    <t>3.1.1.3.05</t>
  </si>
  <si>
    <t>Cronograma</t>
  </si>
  <si>
    <t>Implementación de RAC-Triaje en sala de emergencias </t>
  </si>
  <si>
    <t xml:space="preserve">Realización de Simulacro ante eventos para prueba del plan de emergencias y desastres  </t>
  </si>
  <si>
    <t xml:space="preserve">Cronograma de capacitación sobre los diferentes eventos a responder para  personal hospitalario que conforman los equipos y brigadas de emergencias y desastes </t>
  </si>
  <si>
    <t>1.3.2.2.04</t>
  </si>
  <si>
    <t>Seguimiento a la ejecuciòn  del plan de mantenimiento preventivo de equipos e infraestructura</t>
  </si>
  <si>
    <t>Subdirección de Recursos Humanos y Subdirección de Planificación</t>
  </si>
  <si>
    <t xml:space="preserve">Subdirección de Recursos Humanos   </t>
  </si>
  <si>
    <t>Elaboración del Plan Anual Compras y Contrataciones 2020</t>
  </si>
  <si>
    <t>Subdirección de Planificación</t>
  </si>
  <si>
    <t>Subdirección de Planificación/ Unidad de Presupuesto</t>
  </si>
  <si>
    <t>Subdirección de Planificación/ Gerencia de Estadistica</t>
  </si>
  <si>
    <t>Subdirección de Planificación/Gerencia de Monitoreo</t>
  </si>
  <si>
    <t>Subdirección Médica/ Comité de Calidad</t>
  </si>
  <si>
    <t>Subdirección Financiera/ Gerencia de Tesoreria</t>
  </si>
  <si>
    <t>c</t>
  </si>
  <si>
    <t>Subdirección Financiera/Gerencia de Contabilidad</t>
  </si>
  <si>
    <t>Subdirección Financiera/Gerencia de Facturación</t>
  </si>
  <si>
    <t>Dirección General/ Gerencia de Activos Fijos</t>
  </si>
  <si>
    <t>Subdirección de Servicios Generales de Apoyo/Gerencia de Mantenimiento</t>
  </si>
  <si>
    <t>Subdirección de Planificación/ Gerencia de Tecnología</t>
  </si>
  <si>
    <t>Subdirección de Planificación/ Gerencia de Monitoreo</t>
  </si>
  <si>
    <t>Subditección Planificación/Gerencia de Estadistica</t>
  </si>
  <si>
    <t>Dirección General/ Gerencia de Atención al Usuario</t>
  </si>
  <si>
    <t>Subdirección Médica/ Gerencia de Ginecología y Generencia de Neonatología</t>
  </si>
  <si>
    <t>Subdirección de Recursos Humanos/ Subdirección de Planificación</t>
  </si>
  <si>
    <t>Subdirección de Recursos Humanos/ Gerencia de Capacitación</t>
  </si>
  <si>
    <t>Subdirección de Recursos Humanos/ Encargada de Salud Ocupacional</t>
  </si>
  <si>
    <t>Subdirección de Recursos Humanos/ Gerencia de Reclutamiento y Selección</t>
  </si>
  <si>
    <t>Subdirección Médica/ Gerencia de Atención al Usuario</t>
  </si>
  <si>
    <t>Subdirección Médica/ Gerencia de Bloque Quirurgico</t>
  </si>
  <si>
    <t>Subdirección Médica</t>
  </si>
  <si>
    <t>Subdirección de Planificación/ Comité de Emergencia y Desastres</t>
  </si>
  <si>
    <t>Subdirección Medica/ Gerencia de Emergencia</t>
  </si>
  <si>
    <t>Subdirección de Planificación/ Comité de Emergencia y Desastres/Gerencia de Capacitación</t>
  </si>
  <si>
    <t>Subdirección Médica / Gerencia de Farmacia</t>
  </si>
  <si>
    <t xml:space="preserve">Subdirección de Recursos Humanos/ Gerencia de Capacitación </t>
  </si>
  <si>
    <t>Subdirección Médica/ Comité de Morbilidad Materna Extrema</t>
  </si>
  <si>
    <t>Subdirección Médica/ Gerencia de Ginecostetricia</t>
  </si>
  <si>
    <t>Subdirección Médica/ Encargado de Nacidos Vivos</t>
  </si>
  <si>
    <t>Subdirección Médica/ Comité de Calidad en Salud</t>
  </si>
  <si>
    <t>Repetida</t>
  </si>
  <si>
    <t>Subdirección Médica/ Gerencia de Enfermería</t>
  </si>
  <si>
    <t>Subdirección Médica/ Gerencia de Neonatología</t>
  </si>
  <si>
    <t>Dirección General/ Subdirección Médica</t>
  </si>
  <si>
    <t>Instaurar la consulta pre-concocepcional  en busca de  que la usuaria tenga  un embarazo en las mejores condiciones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</si>
</sst>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[Red]#,##0.00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Goudy Old Style"/>
      <family val="1"/>
    </font>
    <font>
      <sz val="11"/>
      <color theme="1"/>
      <name val="Calibri"/>
      <family val="2"/>
      <scheme val="minor"/>
    </font>
    <font>
      <sz val="11"/>
      <color theme="1"/>
      <name val="Goudy Old Style"/>
      <family val="1"/>
    </font>
    <font>
      <sz val="10"/>
      <name val="Cambria"/>
      <family val="1"/>
      <scheme val="maj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mbria"/>
      <family val="1"/>
      <scheme val="major"/>
    </font>
    <font>
      <b/>
      <sz val="8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Cambria"/>
      <family val="1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/>
      <name val="Arial"/>
      <family val="2"/>
    </font>
    <font>
      <sz val="10"/>
      <color theme="0"/>
      <name val="Calibri"/>
      <family val="2"/>
      <scheme val="minor"/>
    </font>
    <font>
      <u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1"/>
      <name val="Times New Roman"/>
      <family val="1"/>
    </font>
    <font>
      <sz val="11"/>
      <name val="Calibri"/>
      <family val="2"/>
      <scheme val="minor"/>
    </font>
    <font>
      <sz val="11"/>
      <color theme="0"/>
      <name val="Times New Roman"/>
      <family val="1"/>
    </font>
    <font>
      <b/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sz val="11"/>
      <name val="Times New Roman"/>
      <family val="1"/>
    </font>
    <font>
      <b/>
      <sz val="11"/>
      <color theme="0"/>
      <name val="Times New Roman"/>
      <family val="1"/>
    </font>
    <font>
      <sz val="10"/>
      <name val="Arial"/>
    </font>
    <font>
      <b/>
      <sz val="10"/>
      <name val="Calibri"/>
      <scheme val="minor"/>
    </font>
    <font>
      <sz val="10"/>
      <name val="Calibri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</font>
    <font>
      <sz val="8"/>
      <color rgb="FF000000"/>
      <name val="Calibri"/>
      <family val="2"/>
    </font>
    <font>
      <sz val="11"/>
      <color theme="1"/>
      <name val="Cambria"/>
      <family val="2"/>
      <scheme val="maj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49B17B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theme="4" tint="0.79998168889431442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3" tint="0.39991454817346722"/>
      </left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theme="3" tint="0.39991454817346722"/>
      </left>
      <right style="thin">
        <color theme="3" tint="0.39991454817346722"/>
      </right>
      <top/>
      <bottom/>
      <diagonal/>
    </border>
    <border>
      <left style="thin">
        <color theme="3" tint="0.39994506668294322"/>
      </left>
      <right/>
      <top style="thin">
        <color theme="3" tint="0.39994506668294322"/>
      </top>
      <bottom/>
      <diagonal/>
    </border>
    <border>
      <left/>
      <right/>
      <top style="thin">
        <color theme="3" tint="0.39994506668294322"/>
      </top>
      <bottom/>
      <diagonal/>
    </border>
    <border>
      <left style="thin">
        <color theme="3" tint="0.39994506668294322"/>
      </left>
      <right/>
      <top/>
      <bottom/>
      <diagonal/>
    </border>
    <border>
      <left/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/>
      <right/>
      <top/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1454817346722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39991454817346722"/>
      </left>
      <right style="thin">
        <color theme="3" tint="0.39991454817346722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 tint="0.39991454817346722"/>
      </left>
      <right/>
      <top/>
      <bottom style="thin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3" tint="0.39994506668294322"/>
      </left>
      <right/>
      <top/>
      <bottom style="thin">
        <color indexed="64"/>
      </bottom>
      <diagonal/>
    </border>
    <border>
      <left/>
      <right style="thin">
        <color theme="3" tint="0.39991454817346722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5" fillId="0" borderId="0"/>
    <xf numFmtId="43" fontId="5" fillId="0" borderId="0" applyFont="0" applyFill="0" applyBorder="0" applyAlignment="0" applyProtection="0"/>
    <xf numFmtId="0" fontId="3" fillId="0" borderId="0"/>
    <xf numFmtId="9" fontId="46" fillId="0" borderId="0" applyFont="0" applyFill="0" applyBorder="0" applyAlignment="0" applyProtection="0"/>
    <xf numFmtId="0" fontId="2" fillId="0" borderId="0"/>
  </cellStyleXfs>
  <cellXfs count="598">
    <xf numFmtId="0" fontId="0" fillId="0" borderId="0" xfId="0"/>
    <xf numFmtId="0" fontId="5" fillId="0" borderId="0" xfId="4"/>
    <xf numFmtId="0" fontId="8" fillId="0" borderId="0" xfId="4" applyFont="1"/>
    <xf numFmtId="0" fontId="9" fillId="3" borderId="0" xfId="0" applyFont="1" applyFill="1" applyBorder="1"/>
    <xf numFmtId="0" fontId="10" fillId="4" borderId="0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 vertical="center" wrapText="1"/>
    </xf>
    <xf numFmtId="0" fontId="10" fillId="6" borderId="6" xfId="0" applyFont="1" applyFill="1" applyBorder="1"/>
    <xf numFmtId="0" fontId="11" fillId="6" borderId="6" xfId="0" applyFont="1" applyFill="1" applyBorder="1"/>
    <xf numFmtId="0" fontId="11" fillId="2" borderId="6" xfId="0" applyFont="1" applyFill="1" applyBorder="1"/>
    <xf numFmtId="0" fontId="11" fillId="2" borderId="6" xfId="0" applyFont="1" applyFill="1" applyBorder="1" applyAlignment="1">
      <alignment horizontal="left"/>
    </xf>
    <xf numFmtId="0" fontId="10" fillId="7" borderId="7" xfId="0" applyFont="1" applyFill="1" applyBorder="1"/>
    <xf numFmtId="0" fontId="11" fillId="7" borderId="7" xfId="0" applyFont="1" applyFill="1" applyBorder="1"/>
    <xf numFmtId="0" fontId="10" fillId="8" borderId="7" xfId="0" applyFont="1" applyFill="1" applyBorder="1" applyAlignment="1" applyProtection="1">
      <alignment horizontal="right" vertical="center"/>
      <protection locked="0"/>
    </xf>
    <xf numFmtId="0" fontId="11" fillId="0" borderId="0" xfId="0" applyFont="1"/>
    <xf numFmtId="0" fontId="10" fillId="4" borderId="10" xfId="0" applyFont="1" applyFill="1" applyBorder="1" applyAlignment="1">
      <alignment horizontal="left"/>
    </xf>
    <xf numFmtId="0" fontId="11" fillId="10" borderId="0" xfId="0" applyFont="1" applyFill="1" applyBorder="1" applyProtection="1">
      <protection locked="0"/>
    </xf>
    <xf numFmtId="0" fontId="10" fillId="11" borderId="4" xfId="2" applyFont="1" applyFill="1" applyBorder="1" applyAlignment="1">
      <alignment horizontal="center" textRotation="90" wrapText="1"/>
    </xf>
    <xf numFmtId="0" fontId="10" fillId="11" borderId="4" xfId="2" applyFont="1" applyFill="1" applyBorder="1" applyAlignment="1">
      <alignment horizontal="center" vertical="center" wrapText="1"/>
    </xf>
    <xf numFmtId="0" fontId="10" fillId="11" borderId="4" xfId="2" applyFont="1" applyFill="1" applyBorder="1" applyAlignment="1">
      <alignment horizontal="center" vertical="center"/>
    </xf>
    <xf numFmtId="0" fontId="13" fillId="2" borderId="6" xfId="2" applyFont="1" applyFill="1" applyBorder="1"/>
    <xf numFmtId="0" fontId="12" fillId="2" borderId="6" xfId="2" applyFont="1" applyFill="1" applyBorder="1" applyAlignment="1">
      <alignment horizontal="left" vertical="top" wrapText="1"/>
    </xf>
    <xf numFmtId="0" fontId="12" fillId="2" borderId="6" xfId="2" applyFont="1" applyFill="1" applyBorder="1" applyAlignment="1">
      <alignment horizontal="center" vertical="top" wrapText="1"/>
    </xf>
    <xf numFmtId="0" fontId="12" fillId="2" borderId="6" xfId="2" applyFont="1" applyFill="1" applyBorder="1" applyAlignment="1">
      <alignment vertical="top" wrapText="1"/>
    </xf>
    <xf numFmtId="4" fontId="12" fillId="2" borderId="6" xfId="2" applyNumberFormat="1" applyFont="1" applyFill="1" applyBorder="1" applyAlignment="1">
      <alignment vertical="top" wrapText="1"/>
    </xf>
    <xf numFmtId="0" fontId="13" fillId="2" borderId="6" xfId="2" applyFont="1" applyFill="1" applyBorder="1" applyAlignment="1">
      <alignment horizontal="left" vertical="top" wrapText="1"/>
    </xf>
    <xf numFmtId="0" fontId="13" fillId="2" borderId="6" xfId="2" applyFont="1" applyFill="1" applyBorder="1" applyAlignment="1">
      <alignment horizontal="center" vertical="top" wrapText="1"/>
    </xf>
    <xf numFmtId="0" fontId="13" fillId="2" borderId="6" xfId="2" applyFont="1" applyFill="1" applyBorder="1" applyAlignment="1">
      <alignment vertical="top" wrapText="1"/>
    </xf>
    <xf numFmtId="4" fontId="12" fillId="2" borderId="6" xfId="2" applyNumberFormat="1" applyFont="1" applyFill="1" applyBorder="1" applyAlignment="1" applyProtection="1">
      <alignment vertical="top" wrapText="1"/>
    </xf>
    <xf numFmtId="0" fontId="13" fillId="2" borderId="12" xfId="2" applyFont="1" applyFill="1" applyBorder="1" applyAlignment="1">
      <alignment horizontal="center" vertical="top" wrapText="1"/>
    </xf>
    <xf numFmtId="0" fontId="13" fillId="2" borderId="12" xfId="2" applyFont="1" applyFill="1" applyBorder="1" applyAlignment="1">
      <alignment horizontal="left" vertical="top" wrapText="1"/>
    </xf>
    <xf numFmtId="0" fontId="13" fillId="2" borderId="12" xfId="2" applyFont="1" applyFill="1" applyBorder="1" applyAlignment="1">
      <alignment vertical="top" wrapText="1"/>
    </xf>
    <xf numFmtId="0" fontId="12" fillId="6" borderId="5" xfId="2" applyFont="1" applyFill="1" applyBorder="1" applyAlignment="1">
      <alignment horizontal="left" vertical="top" wrapText="1"/>
    </xf>
    <xf numFmtId="0" fontId="12" fillId="6" borderId="5" xfId="2" applyFont="1" applyFill="1" applyBorder="1" applyAlignment="1">
      <alignment horizontal="center" vertical="top" wrapText="1"/>
    </xf>
    <xf numFmtId="0" fontId="12" fillId="6" borderId="5" xfId="2" applyFont="1" applyFill="1" applyBorder="1" applyAlignment="1">
      <alignment vertical="top" wrapText="1"/>
    </xf>
    <xf numFmtId="4" fontId="12" fillId="6" borderId="5" xfId="2" applyNumberFormat="1" applyFont="1" applyFill="1" applyBorder="1" applyAlignment="1">
      <alignment vertical="top" wrapText="1"/>
    </xf>
    <xf numFmtId="0" fontId="12" fillId="6" borderId="6" xfId="2" applyFont="1" applyFill="1" applyBorder="1" applyAlignment="1">
      <alignment horizontal="left" vertical="top" wrapText="1"/>
    </xf>
    <xf numFmtId="0" fontId="12" fillId="6" borderId="6" xfId="2" applyFont="1" applyFill="1" applyBorder="1" applyAlignment="1">
      <alignment horizontal="center" vertical="top" wrapText="1"/>
    </xf>
    <xf numFmtId="0" fontId="12" fillId="6" borderId="6" xfId="2" applyFont="1" applyFill="1" applyBorder="1" applyAlignment="1">
      <alignment vertical="top" wrapText="1"/>
    </xf>
    <xf numFmtId="4" fontId="12" fillId="6" borderId="6" xfId="2" applyNumberFormat="1" applyFont="1" applyFill="1" applyBorder="1" applyAlignment="1">
      <alignment vertical="top" wrapText="1"/>
    </xf>
    <xf numFmtId="0" fontId="11" fillId="11" borderId="4" xfId="2" applyFont="1" applyFill="1" applyBorder="1" applyAlignment="1">
      <alignment vertical="top" wrapText="1"/>
    </xf>
    <xf numFmtId="0" fontId="10" fillId="11" borderId="4" xfId="2" applyFont="1" applyFill="1" applyBorder="1" applyAlignment="1">
      <alignment vertical="top" wrapText="1"/>
    </xf>
    <xf numFmtId="4" fontId="10" fillId="11" borderId="4" xfId="2" applyNumberFormat="1" applyFont="1" applyFill="1" applyBorder="1" applyAlignment="1" applyProtection="1">
      <alignment vertical="top" wrapText="1"/>
    </xf>
    <xf numFmtId="0" fontId="10" fillId="8" borderId="10" xfId="0" applyFont="1" applyFill="1" applyBorder="1" applyAlignment="1">
      <alignment horizontal="left"/>
    </xf>
    <xf numFmtId="0" fontId="10" fillId="8" borderId="0" xfId="0" applyFont="1" applyFill="1" applyBorder="1" applyAlignment="1">
      <alignment horizontal="center"/>
    </xf>
    <xf numFmtId="0" fontId="10" fillId="10" borderId="10" xfId="0" applyFont="1" applyFill="1" applyBorder="1" applyAlignment="1" applyProtection="1">
      <protection locked="0"/>
    </xf>
    <xf numFmtId="0" fontId="10" fillId="10" borderId="0" xfId="0" applyFont="1" applyFill="1" applyBorder="1" applyAlignment="1" applyProtection="1">
      <protection locked="0"/>
    </xf>
    <xf numFmtId="0" fontId="14" fillId="12" borderId="0" xfId="0" applyFont="1" applyFill="1" applyBorder="1" applyAlignment="1" applyProtection="1">
      <protection locked="0"/>
    </xf>
    <xf numFmtId="0" fontId="15" fillId="5" borderId="4" xfId="0" applyFont="1" applyFill="1" applyBorder="1" applyAlignment="1">
      <alignment horizontal="center" vertical="center" wrapText="1"/>
    </xf>
    <xf numFmtId="0" fontId="16" fillId="12" borderId="10" xfId="0" applyFont="1" applyFill="1" applyBorder="1" applyAlignment="1" applyProtection="1">
      <alignment horizontal="left"/>
      <protection locked="0"/>
    </xf>
    <xf numFmtId="0" fontId="17" fillId="12" borderId="0" xfId="0" applyFont="1" applyFill="1" applyBorder="1" applyAlignment="1"/>
    <xf numFmtId="0" fontId="17" fillId="12" borderId="11" xfId="0" applyFont="1" applyFill="1" applyBorder="1" applyAlignment="1"/>
    <xf numFmtId="0" fontId="14" fillId="12" borderId="10" xfId="0" applyFont="1" applyFill="1" applyBorder="1" applyAlignment="1" applyProtection="1">
      <protection locked="0"/>
    </xf>
    <xf numFmtId="0" fontId="14" fillId="12" borderId="11" xfId="0" applyFont="1" applyFill="1" applyBorder="1" applyAlignment="1" applyProtection="1">
      <protection locked="0"/>
    </xf>
    <xf numFmtId="0" fontId="18" fillId="9" borderId="6" xfId="0" applyFont="1" applyFill="1" applyBorder="1" applyAlignment="1" applyProtection="1">
      <alignment vertical="top"/>
    </xf>
    <xf numFmtId="0" fontId="19" fillId="9" borderId="6" xfId="2" applyFont="1" applyFill="1" applyBorder="1" applyAlignment="1" applyProtection="1">
      <alignment vertical="top"/>
    </xf>
    <xf numFmtId="164" fontId="19" fillId="9" borderId="6" xfId="1" applyNumberFormat="1" applyFont="1" applyFill="1" applyBorder="1" applyAlignment="1" applyProtection="1">
      <alignment vertical="top"/>
      <protection locked="0"/>
    </xf>
    <xf numFmtId="0" fontId="20" fillId="9" borderId="6" xfId="2" applyFont="1" applyFill="1" applyBorder="1" applyAlignment="1" applyProtection="1">
      <alignment vertical="top"/>
    </xf>
    <xf numFmtId="0" fontId="19" fillId="9" borderId="6" xfId="2" applyFont="1" applyFill="1" applyBorder="1" applyAlignment="1" applyProtection="1">
      <alignment horizontal="center" vertical="top"/>
    </xf>
    <xf numFmtId="0" fontId="19" fillId="9" borderId="6" xfId="0" applyFont="1" applyFill="1" applyBorder="1" applyAlignment="1" applyProtection="1">
      <alignment vertical="top"/>
    </xf>
    <xf numFmtId="0" fontId="19" fillId="9" borderId="6" xfId="0" applyFont="1" applyFill="1" applyBorder="1" applyAlignment="1" applyProtection="1">
      <alignment vertical="top"/>
      <protection locked="0"/>
    </xf>
    <xf numFmtId="0" fontId="19" fillId="9" borderId="6" xfId="0" applyFont="1" applyFill="1" applyBorder="1" applyAlignment="1" applyProtection="1">
      <alignment vertical="top" wrapText="1"/>
    </xf>
    <xf numFmtId="0" fontId="18" fillId="9" borderId="6" xfId="2" applyFont="1" applyFill="1" applyBorder="1" applyAlignment="1" applyProtection="1">
      <alignment vertical="top"/>
    </xf>
    <xf numFmtId="0" fontId="20" fillId="9" borderId="6" xfId="2" applyFont="1" applyFill="1" applyBorder="1" applyProtection="1"/>
    <xf numFmtId="0" fontId="19" fillId="9" borderId="6" xfId="0" applyFont="1" applyFill="1" applyBorder="1" applyProtection="1"/>
    <xf numFmtId="0" fontId="21" fillId="9" borderId="6" xfId="2" applyFont="1" applyFill="1" applyBorder="1" applyAlignment="1" applyProtection="1">
      <alignment vertical="top"/>
    </xf>
    <xf numFmtId="0" fontId="18" fillId="9" borderId="6" xfId="2" applyFont="1" applyFill="1" applyBorder="1" applyAlignment="1" applyProtection="1">
      <alignment horizontal="center" vertical="top"/>
    </xf>
    <xf numFmtId="164" fontId="18" fillId="9" borderId="6" xfId="1" applyNumberFormat="1" applyFont="1" applyFill="1" applyBorder="1" applyAlignment="1" applyProtection="1">
      <alignment vertical="top"/>
      <protection locked="0"/>
    </xf>
    <xf numFmtId="0" fontId="21" fillId="9" borderId="6" xfId="2" applyFont="1" applyFill="1" applyBorder="1" applyProtection="1"/>
    <xf numFmtId="0" fontId="18" fillId="9" borderId="6" xfId="0" applyFont="1" applyFill="1" applyBorder="1" applyProtection="1"/>
    <xf numFmtId="0" fontId="19" fillId="9" borderId="6" xfId="0" applyFont="1" applyFill="1" applyBorder="1" applyAlignment="1" applyProtection="1">
      <alignment wrapText="1"/>
    </xf>
    <xf numFmtId="0" fontId="19" fillId="9" borderId="6" xfId="2" applyFont="1" applyFill="1" applyBorder="1" applyAlignment="1" applyProtection="1">
      <alignment vertical="top" wrapText="1"/>
    </xf>
    <xf numFmtId="164" fontId="18" fillId="9" borderId="6" xfId="1" applyNumberFormat="1" applyFont="1" applyFill="1" applyBorder="1" applyAlignment="1" applyProtection="1">
      <alignment vertical="top"/>
    </xf>
    <xf numFmtId="0" fontId="20" fillId="9" borderId="6" xfId="2" applyFont="1" applyFill="1" applyBorder="1" applyAlignment="1" applyProtection="1">
      <alignment horizontal="center" vertical="center"/>
    </xf>
    <xf numFmtId="0" fontId="19" fillId="9" borderId="6" xfId="2" applyFont="1" applyFill="1" applyBorder="1" applyAlignment="1" applyProtection="1">
      <alignment horizontal="center" vertical="center"/>
    </xf>
    <xf numFmtId="0" fontId="18" fillId="9" borderId="6" xfId="2" applyFont="1" applyFill="1" applyBorder="1" applyAlignment="1" applyProtection="1">
      <alignment vertical="top" wrapText="1"/>
    </xf>
    <xf numFmtId="0" fontId="18" fillId="9" borderId="6" xfId="0" applyFont="1" applyFill="1" applyBorder="1" applyAlignment="1" applyProtection="1">
      <alignment vertical="top" wrapText="1"/>
    </xf>
    <xf numFmtId="0" fontId="20" fillId="9" borderId="6" xfId="2" applyFont="1" applyFill="1" applyBorder="1" applyAlignment="1" applyProtection="1">
      <alignment vertical="top"/>
      <protection locked="0"/>
    </xf>
    <xf numFmtId="0" fontId="19" fillId="9" borderId="6" xfId="2" applyFont="1" applyFill="1" applyBorder="1" applyAlignment="1" applyProtection="1">
      <alignment horizontal="center" vertical="top"/>
      <protection locked="0"/>
    </xf>
    <xf numFmtId="0" fontId="19" fillId="9" borderId="6" xfId="0" applyFont="1" applyFill="1" applyBorder="1" applyAlignment="1" applyProtection="1">
      <alignment vertical="top" wrapText="1"/>
      <protection locked="0"/>
    </xf>
    <xf numFmtId="164" fontId="18" fillId="9" borderId="6" xfId="1" applyNumberFormat="1" applyFont="1" applyFill="1" applyBorder="1" applyAlignment="1" applyProtection="1">
      <alignment vertical="top"/>
      <protection hidden="1"/>
    </xf>
    <xf numFmtId="0" fontId="21" fillId="13" borderId="5" xfId="2" applyFont="1" applyFill="1" applyBorder="1" applyAlignment="1" applyProtection="1">
      <alignment vertical="top"/>
    </xf>
    <xf numFmtId="0" fontId="18" fillId="13" borderId="5" xfId="2" applyFont="1" applyFill="1" applyBorder="1" applyAlignment="1" applyProtection="1">
      <alignment horizontal="center" vertical="top"/>
    </xf>
    <xf numFmtId="0" fontId="18" fillId="13" borderId="5" xfId="2" applyFont="1" applyFill="1" applyBorder="1" applyAlignment="1" applyProtection="1">
      <alignment vertical="top"/>
    </xf>
    <xf numFmtId="164" fontId="18" fillId="13" borderId="5" xfId="1" applyNumberFormat="1" applyFont="1" applyFill="1" applyBorder="1" applyAlignment="1" applyProtection="1">
      <alignment vertical="top"/>
      <protection hidden="1"/>
    </xf>
    <xf numFmtId="0" fontId="18" fillId="14" borderId="6" xfId="2" applyFont="1" applyFill="1" applyBorder="1" applyAlignment="1" applyProtection="1">
      <alignment horizontal="center" vertical="top"/>
    </xf>
    <xf numFmtId="164" fontId="18" fillId="14" borderId="6" xfId="1" applyNumberFormat="1" applyFont="1" applyFill="1" applyBorder="1" applyAlignment="1" applyProtection="1">
      <alignment vertical="top"/>
      <protection hidden="1"/>
    </xf>
    <xf numFmtId="0" fontId="21" fillId="14" borderId="6" xfId="2" applyFont="1" applyFill="1" applyBorder="1" applyAlignment="1" applyProtection="1">
      <alignment vertical="top"/>
    </xf>
    <xf numFmtId="0" fontId="18" fillId="14" borderId="6" xfId="0" applyFont="1" applyFill="1" applyBorder="1" applyAlignment="1" applyProtection="1">
      <alignment vertical="top"/>
    </xf>
    <xf numFmtId="0" fontId="21" fillId="15" borderId="6" xfId="2" applyFont="1" applyFill="1" applyBorder="1" applyAlignment="1" applyProtection="1"/>
    <xf numFmtId="0" fontId="18" fillId="15" borderId="6" xfId="2" applyFont="1" applyFill="1" applyBorder="1" applyAlignment="1" applyProtection="1">
      <alignment horizontal="center"/>
    </xf>
    <xf numFmtId="0" fontId="18" fillId="15" borderId="6" xfId="2" applyFont="1" applyFill="1" applyBorder="1" applyAlignment="1" applyProtection="1">
      <alignment horizontal="center" vertical="top"/>
    </xf>
    <xf numFmtId="0" fontId="18" fillId="15" borderId="6" xfId="0" applyFont="1" applyFill="1" applyBorder="1" applyProtection="1"/>
    <xf numFmtId="164" fontId="18" fillId="15" borderId="6" xfId="1" applyNumberFormat="1" applyFont="1" applyFill="1" applyBorder="1" applyAlignment="1" applyProtection="1">
      <alignment vertical="top"/>
      <protection hidden="1"/>
    </xf>
    <xf numFmtId="0" fontId="14" fillId="11" borderId="10" xfId="0" applyFont="1" applyFill="1" applyBorder="1" applyAlignment="1">
      <alignment horizontal="left"/>
    </xf>
    <xf numFmtId="0" fontId="9" fillId="11" borderId="0" xfId="0" applyFont="1" applyFill="1" applyBorder="1"/>
    <xf numFmtId="0" fontId="6" fillId="11" borderId="0" xfId="0" applyFont="1" applyFill="1" applyBorder="1"/>
    <xf numFmtId="0" fontId="6" fillId="11" borderId="0" xfId="4" applyFont="1" applyFill="1" applyBorder="1"/>
    <xf numFmtId="4" fontId="14" fillId="11" borderId="1" xfId="0" applyNumberFormat="1" applyFont="1" applyFill="1" applyBorder="1"/>
    <xf numFmtId="4" fontId="9" fillId="11" borderId="0" xfId="0" applyNumberFormat="1" applyFont="1" applyFill="1" applyBorder="1" applyProtection="1">
      <protection locked="0"/>
    </xf>
    <xf numFmtId="0" fontId="5" fillId="11" borderId="11" xfId="4" applyFont="1" applyFill="1" applyBorder="1"/>
    <xf numFmtId="4" fontId="12" fillId="3" borderId="6" xfId="2" applyNumberFormat="1" applyFont="1" applyFill="1" applyBorder="1" applyAlignment="1">
      <alignment vertical="top" wrapText="1"/>
    </xf>
    <xf numFmtId="4" fontId="13" fillId="3" borderId="6" xfId="2" applyNumberFormat="1" applyFont="1" applyFill="1" applyBorder="1" applyAlignment="1" applyProtection="1">
      <alignment horizontal="right" vertical="top" wrapText="1"/>
    </xf>
    <xf numFmtId="4" fontId="12" fillId="3" borderId="6" xfId="2" applyNumberFormat="1" applyFont="1" applyFill="1" applyBorder="1" applyAlignment="1" applyProtection="1">
      <alignment vertical="top" wrapText="1"/>
    </xf>
    <xf numFmtId="4" fontId="13" fillId="3" borderId="12" xfId="2" applyNumberFormat="1" applyFont="1" applyFill="1" applyBorder="1" applyAlignment="1" applyProtection="1">
      <alignment horizontal="right" vertical="top" wrapText="1"/>
    </xf>
    <xf numFmtId="4" fontId="9" fillId="3" borderId="0" xfId="0" applyNumberFormat="1" applyFont="1" applyFill="1" applyBorder="1" applyProtection="1">
      <protection locked="0"/>
    </xf>
    <xf numFmtId="0" fontId="9" fillId="3" borderId="10" xfId="0" applyFont="1" applyFill="1" applyBorder="1" applyAlignment="1">
      <alignment horizontal="left"/>
    </xf>
    <xf numFmtId="0" fontId="6" fillId="3" borderId="0" xfId="0" applyFont="1" applyFill="1" applyBorder="1"/>
    <xf numFmtId="0" fontId="6" fillId="3" borderId="0" xfId="4" applyFont="1" applyFill="1" applyBorder="1"/>
    <xf numFmtId="0" fontId="5" fillId="3" borderId="11" xfId="4" applyFont="1" applyFill="1" applyBorder="1"/>
    <xf numFmtId="0" fontId="9" fillId="3" borderId="10" xfId="2" applyFont="1" applyFill="1" applyBorder="1" applyAlignment="1">
      <alignment horizontal="left" indent="2"/>
    </xf>
    <xf numFmtId="164" fontId="19" fillId="3" borderId="6" xfId="1" applyNumberFormat="1" applyFont="1" applyFill="1" applyBorder="1" applyAlignment="1" applyProtection="1">
      <alignment horizontal="right" vertical="top"/>
      <protection locked="0"/>
    </xf>
    <xf numFmtId="0" fontId="20" fillId="9" borderId="14" xfId="2" applyFont="1" applyFill="1" applyBorder="1" applyAlignment="1" applyProtection="1">
      <alignment vertical="top"/>
    </xf>
    <xf numFmtId="0" fontId="19" fillId="9" borderId="14" xfId="2" applyFont="1" applyFill="1" applyBorder="1" applyAlignment="1" applyProtection="1">
      <alignment horizontal="center" vertical="top"/>
    </xf>
    <xf numFmtId="0" fontId="19" fillId="9" borderId="14" xfId="0" applyFont="1" applyFill="1" applyBorder="1" applyAlignment="1" applyProtection="1">
      <alignment vertical="top" wrapText="1"/>
    </xf>
    <xf numFmtId="0" fontId="20" fillId="9" borderId="14" xfId="0" applyFont="1" applyFill="1" applyBorder="1" applyProtection="1">
      <protection locked="0"/>
    </xf>
    <xf numFmtId="164" fontId="19" fillId="9" borderId="14" xfId="1" applyNumberFormat="1" applyFont="1" applyFill="1" applyBorder="1" applyAlignment="1" applyProtection="1">
      <alignment vertical="top"/>
      <protection locked="0"/>
    </xf>
    <xf numFmtId="164" fontId="19" fillId="3" borderId="14" xfId="1" applyNumberFormat="1" applyFont="1" applyFill="1" applyBorder="1" applyAlignment="1" applyProtection="1">
      <alignment horizontal="right" vertical="top"/>
      <protection locked="0"/>
    </xf>
    <xf numFmtId="164" fontId="18" fillId="13" borderId="5" xfId="1" applyNumberFormat="1" applyFont="1" applyFill="1" applyBorder="1" applyAlignment="1" applyProtection="1">
      <alignment horizontal="right" vertical="top"/>
      <protection hidden="1"/>
    </xf>
    <xf numFmtId="164" fontId="18" fillId="15" borderId="6" xfId="1" applyNumberFormat="1" applyFont="1" applyFill="1" applyBorder="1" applyAlignment="1" applyProtection="1">
      <alignment horizontal="right" vertical="top"/>
      <protection hidden="1"/>
    </xf>
    <xf numFmtId="164" fontId="18" fillId="14" borderId="6" xfId="1" applyNumberFormat="1" applyFont="1" applyFill="1" applyBorder="1" applyAlignment="1" applyProtection="1">
      <alignment horizontal="right" vertical="top"/>
      <protection hidden="1"/>
    </xf>
    <xf numFmtId="164" fontId="18" fillId="3" borderId="6" xfId="1" applyNumberFormat="1" applyFont="1" applyFill="1" applyBorder="1" applyAlignment="1" applyProtection="1">
      <alignment horizontal="right" vertical="top"/>
      <protection hidden="1"/>
    </xf>
    <xf numFmtId="164" fontId="18" fillId="3" borderId="6" xfId="1" applyNumberFormat="1" applyFont="1" applyFill="1" applyBorder="1" applyAlignment="1" applyProtection="1">
      <alignment horizontal="right" vertical="top"/>
    </xf>
    <xf numFmtId="164" fontId="18" fillId="3" borderId="6" xfId="1" applyNumberFormat="1" applyFont="1" applyFill="1" applyBorder="1" applyAlignment="1" applyProtection="1">
      <alignment horizontal="right" vertical="top"/>
      <protection locked="0"/>
    </xf>
    <xf numFmtId="0" fontId="20" fillId="9" borderId="14" xfId="2" applyFont="1" applyFill="1" applyBorder="1" applyProtection="1"/>
    <xf numFmtId="0" fontId="19" fillId="9" borderId="14" xfId="0" applyFont="1" applyFill="1" applyBorder="1" applyProtection="1"/>
    <xf numFmtId="0" fontId="19" fillId="9" borderId="14" xfId="2" applyFont="1" applyFill="1" applyBorder="1" applyAlignment="1" applyProtection="1">
      <alignment vertical="top"/>
    </xf>
    <xf numFmtId="0" fontId="21" fillId="9" borderId="14" xfId="2" applyFont="1" applyFill="1" applyBorder="1" applyAlignment="1" applyProtection="1">
      <alignment vertical="top"/>
    </xf>
    <xf numFmtId="0" fontId="18" fillId="9" borderId="14" xfId="2" applyFont="1" applyFill="1" applyBorder="1" applyAlignment="1" applyProtection="1">
      <alignment horizontal="center" vertical="top"/>
    </xf>
    <xf numFmtId="0" fontId="18" fillId="9" borderId="14" xfId="0" applyFont="1" applyFill="1" applyBorder="1" applyAlignment="1" applyProtection="1">
      <alignment vertical="top" wrapText="1"/>
    </xf>
    <xf numFmtId="164" fontId="18" fillId="3" borderId="14" xfId="1" applyNumberFormat="1" applyFont="1" applyFill="1" applyBorder="1" applyAlignment="1" applyProtection="1">
      <alignment horizontal="right" vertical="top"/>
    </xf>
    <xf numFmtId="0" fontId="19" fillId="9" borderId="14" xfId="0" applyFont="1" applyFill="1" applyBorder="1" applyAlignment="1" applyProtection="1">
      <alignment vertical="top"/>
    </xf>
    <xf numFmtId="0" fontId="21" fillId="9" borderId="14" xfId="2" applyFont="1" applyFill="1" applyBorder="1" applyProtection="1"/>
    <xf numFmtId="164" fontId="18" fillId="9" borderId="14" xfId="1" applyNumberFormat="1" applyFont="1" applyFill="1" applyBorder="1" applyAlignment="1" applyProtection="1">
      <alignment vertical="top"/>
      <protection hidden="1"/>
    </xf>
    <xf numFmtId="164" fontId="18" fillId="3" borderId="14" xfId="1" applyNumberFormat="1" applyFont="1" applyFill="1" applyBorder="1" applyAlignment="1" applyProtection="1">
      <alignment horizontal="right" vertical="top"/>
      <protection hidden="1"/>
    </xf>
    <xf numFmtId="0" fontId="18" fillId="9" borderId="14" xfId="2" applyFont="1" applyFill="1" applyBorder="1" applyAlignment="1" applyProtection="1">
      <alignment vertical="top"/>
    </xf>
    <xf numFmtId="0" fontId="19" fillId="9" borderId="14" xfId="0" applyFont="1" applyFill="1" applyBorder="1" applyAlignment="1" applyProtection="1">
      <alignment wrapText="1"/>
    </xf>
    <xf numFmtId="0" fontId="18" fillId="9" borderId="14" xfId="0" applyFont="1" applyFill="1" applyBorder="1" applyAlignment="1" applyProtection="1">
      <alignment vertical="top"/>
    </xf>
    <xf numFmtId="0" fontId="0" fillId="9" borderId="0" xfId="0" applyFill="1"/>
    <xf numFmtId="0" fontId="25" fillId="9" borderId="0" xfId="0" applyFont="1" applyFill="1"/>
    <xf numFmtId="0" fontId="26" fillId="9" borderId="0" xfId="0" applyFont="1" applyFill="1"/>
    <xf numFmtId="4" fontId="9" fillId="3" borderId="0" xfId="0" applyNumberFormat="1" applyFont="1" applyFill="1" applyBorder="1" applyProtection="1"/>
    <xf numFmtId="4" fontId="9" fillId="3" borderId="2" xfId="0" applyNumberFormat="1" applyFont="1" applyFill="1" applyBorder="1" applyProtection="1"/>
    <xf numFmtId="0" fontId="5" fillId="9" borderId="0" xfId="4" applyFill="1"/>
    <xf numFmtId="0" fontId="8" fillId="9" borderId="0" xfId="4" applyFont="1" applyFill="1"/>
    <xf numFmtId="0" fontId="10" fillId="8" borderId="18" xfId="0" applyFont="1" applyFill="1" applyBorder="1" applyAlignment="1" applyProtection="1">
      <alignment horizontal="center" vertical="center" wrapText="1"/>
      <protection locked="0"/>
    </xf>
    <xf numFmtId="3" fontId="10" fillId="6" borderId="6" xfId="0" applyNumberFormat="1" applyFont="1" applyFill="1" applyBorder="1" applyAlignment="1">
      <alignment horizontal="center"/>
    </xf>
    <xf numFmtId="3" fontId="10" fillId="6" borderId="0" xfId="0" applyNumberFormat="1" applyFont="1" applyFill="1" applyAlignment="1">
      <alignment horizontal="center"/>
    </xf>
    <xf numFmtId="0" fontId="10" fillId="6" borderId="6" xfId="0" applyFont="1" applyFill="1" applyBorder="1" applyAlignment="1">
      <alignment horizontal="center"/>
    </xf>
    <xf numFmtId="3" fontId="11" fillId="2" borderId="6" xfId="0" applyNumberFormat="1" applyFont="1" applyFill="1" applyBorder="1" applyAlignment="1" applyProtection="1">
      <alignment horizontal="center"/>
      <protection locked="0"/>
    </xf>
    <xf numFmtId="3" fontId="11" fillId="2" borderId="6" xfId="0" applyNumberFormat="1" applyFont="1" applyFill="1" applyBorder="1" applyAlignment="1">
      <alignment horizontal="center"/>
    </xf>
    <xf numFmtId="3" fontId="11" fillId="2" borderId="21" xfId="0" applyNumberFormat="1" applyFont="1" applyFill="1" applyBorder="1" applyAlignment="1" applyProtection="1">
      <alignment horizontal="center"/>
      <protection locked="0"/>
    </xf>
    <xf numFmtId="0" fontId="11" fillId="9" borderId="19" xfId="0" applyFont="1" applyFill="1" applyBorder="1" applyAlignment="1" applyProtection="1">
      <alignment horizontal="center"/>
      <protection locked="0"/>
    </xf>
    <xf numFmtId="0" fontId="11" fillId="9" borderId="3" xfId="0" applyFont="1" applyFill="1" applyBorder="1" applyAlignment="1" applyProtection="1">
      <alignment horizontal="right"/>
    </xf>
    <xf numFmtId="0" fontId="11" fillId="9" borderId="20" xfId="0" applyFont="1" applyFill="1" applyBorder="1" applyAlignment="1" applyProtection="1">
      <alignment horizontal="right"/>
    </xf>
    <xf numFmtId="0" fontId="11" fillId="2" borderId="6" xfId="0" applyFont="1" applyFill="1" applyBorder="1" applyProtection="1">
      <protection locked="0"/>
    </xf>
    <xf numFmtId="0" fontId="11" fillId="2" borderId="6" xfId="0" applyFont="1" applyFill="1" applyBorder="1" applyAlignment="1" applyProtection="1">
      <alignment horizontal="center"/>
      <protection locked="0"/>
    </xf>
    <xf numFmtId="3" fontId="10" fillId="6" borderId="6" xfId="0" applyNumberFormat="1" applyFont="1" applyFill="1" applyBorder="1" applyAlignment="1" applyProtection="1">
      <alignment horizontal="center"/>
    </xf>
    <xf numFmtId="49" fontId="32" fillId="17" borderId="17" xfId="4" applyNumberFormat="1" applyFont="1" applyFill="1" applyBorder="1" applyAlignment="1">
      <alignment horizontal="left" vertical="center" wrapText="1"/>
    </xf>
    <xf numFmtId="49" fontId="32" fillId="17" borderId="17" xfId="4" applyNumberFormat="1" applyFont="1" applyFill="1" applyBorder="1" applyAlignment="1">
      <alignment horizontal="center" vertical="center" wrapText="1"/>
    </xf>
    <xf numFmtId="49" fontId="32" fillId="17" borderId="16" xfId="4" applyNumberFormat="1" applyFont="1" applyFill="1" applyBorder="1" applyAlignment="1">
      <alignment horizontal="center" vertical="center" wrapText="1"/>
    </xf>
    <xf numFmtId="0" fontId="33" fillId="0" borderId="17" xfId="4" applyFont="1" applyBorder="1" applyAlignment="1">
      <alignment horizontal="center" vertical="center" wrapText="1"/>
    </xf>
    <xf numFmtId="0" fontId="5" fillId="0" borderId="0" xfId="4" applyAlignment="1">
      <alignment horizontal="center" vertical="center" wrapText="1"/>
    </xf>
    <xf numFmtId="15" fontId="34" fillId="0" borderId="17" xfId="4" applyNumberFormat="1" applyFont="1" applyBorder="1" applyAlignment="1">
      <alignment horizontal="left" vertical="center" wrapText="1"/>
    </xf>
    <xf numFmtId="49" fontId="34" fillId="0" borderId="17" xfId="4" applyNumberFormat="1" applyFont="1" applyBorder="1" applyAlignment="1">
      <alignment horizontal="left" vertical="center" wrapText="1"/>
    </xf>
    <xf numFmtId="49" fontId="34" fillId="0" borderId="17" xfId="4" applyNumberFormat="1" applyFont="1" applyBorder="1" applyAlignment="1">
      <alignment horizontal="center" vertical="center" wrapText="1"/>
    </xf>
    <xf numFmtId="43" fontId="34" fillId="0" borderId="16" xfId="5" applyFont="1" applyBorder="1" applyAlignment="1">
      <alignment horizontal="right" vertical="center" wrapText="1"/>
    </xf>
    <xf numFmtId="0" fontId="33" fillId="0" borderId="17" xfId="4" applyFont="1" applyBorder="1" applyAlignment="1">
      <alignment horizontal="left" vertical="center" wrapText="1"/>
    </xf>
    <xf numFmtId="0" fontId="5" fillId="0" borderId="0" xfId="4" applyAlignment="1">
      <alignment vertical="center" wrapText="1"/>
    </xf>
    <xf numFmtId="49" fontId="34" fillId="18" borderId="17" xfId="4" applyNumberFormat="1" applyFont="1" applyFill="1" applyBorder="1" applyAlignment="1">
      <alignment horizontal="left" vertical="center" wrapText="1"/>
    </xf>
    <xf numFmtId="49" fontId="34" fillId="18" borderId="17" xfId="4" applyNumberFormat="1" applyFont="1" applyFill="1" applyBorder="1" applyAlignment="1">
      <alignment horizontal="center" vertical="center" wrapText="1"/>
    </xf>
    <xf numFmtId="43" fontId="34" fillId="18" borderId="16" xfId="5" applyFont="1" applyFill="1" applyBorder="1" applyAlignment="1">
      <alignment horizontal="right" vertical="center" wrapText="1"/>
    </xf>
    <xf numFmtId="0" fontId="33" fillId="18" borderId="17" xfId="4" applyFont="1" applyFill="1" applyBorder="1" applyAlignment="1">
      <alignment vertical="center" wrapText="1"/>
    </xf>
    <xf numFmtId="15" fontId="34" fillId="19" borderId="17" xfId="4" applyNumberFormat="1" applyFont="1" applyFill="1" applyBorder="1" applyAlignment="1">
      <alignment horizontal="left" vertical="center" wrapText="1"/>
    </xf>
    <xf numFmtId="49" fontId="34" fillId="19" borderId="17" xfId="4" applyNumberFormat="1" applyFont="1" applyFill="1" applyBorder="1" applyAlignment="1">
      <alignment horizontal="left" vertical="center" wrapText="1"/>
    </xf>
    <xf numFmtId="49" fontId="34" fillId="19" borderId="17" xfId="4" applyNumberFormat="1" applyFont="1" applyFill="1" applyBorder="1" applyAlignment="1">
      <alignment horizontal="center" vertical="center" wrapText="1"/>
    </xf>
    <xf numFmtId="43" fontId="34" fillId="19" borderId="16" xfId="5" applyFont="1" applyFill="1" applyBorder="1" applyAlignment="1">
      <alignment horizontal="right" vertical="center" wrapText="1"/>
    </xf>
    <xf numFmtId="0" fontId="33" fillId="19" borderId="17" xfId="4" applyFont="1" applyFill="1" applyBorder="1" applyAlignment="1">
      <alignment vertical="center" wrapText="1"/>
    </xf>
    <xf numFmtId="15" fontId="34" fillId="13" borderId="17" xfId="4" applyNumberFormat="1" applyFont="1" applyFill="1" applyBorder="1" applyAlignment="1">
      <alignment horizontal="left" vertical="center" wrapText="1"/>
    </xf>
    <xf numFmtId="49" fontId="34" fillId="13" borderId="17" xfId="4" applyNumberFormat="1" applyFont="1" applyFill="1" applyBorder="1" applyAlignment="1">
      <alignment horizontal="left" vertical="center" wrapText="1"/>
    </xf>
    <xf numFmtId="49" fontId="34" fillId="13" borderId="17" xfId="4" applyNumberFormat="1" applyFont="1" applyFill="1" applyBorder="1" applyAlignment="1">
      <alignment horizontal="center" vertical="center" wrapText="1"/>
    </xf>
    <xf numFmtId="43" fontId="34" fillId="13" borderId="16" xfId="5" applyFont="1" applyFill="1" applyBorder="1" applyAlignment="1">
      <alignment horizontal="right" vertical="center" wrapText="1"/>
    </xf>
    <xf numFmtId="0" fontId="33" fillId="13" borderId="17" xfId="4" applyFont="1" applyFill="1" applyBorder="1" applyAlignment="1">
      <alignment horizontal="left" vertical="center" wrapText="1"/>
    </xf>
    <xf numFmtId="15" fontId="34" fillId="20" borderId="17" xfId="4" applyNumberFormat="1" applyFont="1" applyFill="1" applyBorder="1" applyAlignment="1">
      <alignment horizontal="left" vertical="center" wrapText="1"/>
    </xf>
    <xf numFmtId="49" fontId="34" fillId="20" borderId="17" xfId="4" applyNumberFormat="1" applyFont="1" applyFill="1" applyBorder="1" applyAlignment="1">
      <alignment horizontal="left" vertical="center" wrapText="1"/>
    </xf>
    <xf numFmtId="49" fontId="34" fillId="20" borderId="17" xfId="4" applyNumberFormat="1" applyFont="1" applyFill="1" applyBorder="1" applyAlignment="1">
      <alignment horizontal="center" vertical="center" wrapText="1"/>
    </xf>
    <xf numFmtId="43" fontId="34" fillId="20" borderId="16" xfId="5" applyFont="1" applyFill="1" applyBorder="1" applyAlignment="1">
      <alignment horizontal="right" vertical="center" wrapText="1"/>
    </xf>
    <xf numFmtId="0" fontId="33" fillId="20" borderId="17" xfId="4" applyFont="1" applyFill="1" applyBorder="1" applyAlignment="1">
      <alignment vertical="center" wrapText="1"/>
    </xf>
    <xf numFmtId="15" fontId="34" fillId="21" borderId="17" xfId="4" applyNumberFormat="1" applyFont="1" applyFill="1" applyBorder="1" applyAlignment="1">
      <alignment horizontal="left" vertical="center" wrapText="1"/>
    </xf>
    <xf numFmtId="49" fontId="34" fillId="21" borderId="17" xfId="4" applyNumberFormat="1" applyFont="1" applyFill="1" applyBorder="1" applyAlignment="1">
      <alignment horizontal="left" vertical="center" wrapText="1"/>
    </xf>
    <xf numFmtId="49" fontId="34" fillId="21" borderId="17" xfId="4" applyNumberFormat="1" applyFont="1" applyFill="1" applyBorder="1" applyAlignment="1">
      <alignment horizontal="center" vertical="center" wrapText="1"/>
    </xf>
    <xf numFmtId="43" fontId="34" fillId="21" borderId="16" xfId="5" applyFont="1" applyFill="1" applyBorder="1" applyAlignment="1">
      <alignment horizontal="right" vertical="center" wrapText="1"/>
    </xf>
    <xf numFmtId="0" fontId="33" fillId="21" borderId="17" xfId="4" applyFont="1" applyFill="1" applyBorder="1" applyAlignment="1">
      <alignment horizontal="left" vertical="center" wrapText="1"/>
    </xf>
    <xf numFmtId="15" fontId="34" fillId="22" borderId="17" xfId="4" applyNumberFormat="1" applyFont="1" applyFill="1" applyBorder="1" applyAlignment="1">
      <alignment horizontal="left" vertical="center" wrapText="1"/>
    </xf>
    <xf numFmtId="49" fontId="34" fillId="22" borderId="17" xfId="4" applyNumberFormat="1" applyFont="1" applyFill="1" applyBorder="1" applyAlignment="1">
      <alignment horizontal="left" vertical="center" wrapText="1"/>
    </xf>
    <xf numFmtId="49" fontId="34" fillId="22" borderId="17" xfId="4" applyNumberFormat="1" applyFont="1" applyFill="1" applyBorder="1" applyAlignment="1">
      <alignment horizontal="center" vertical="center" wrapText="1"/>
    </xf>
    <xf numFmtId="43" fontId="34" fillId="22" borderId="16" xfId="5" applyFont="1" applyFill="1" applyBorder="1" applyAlignment="1">
      <alignment horizontal="right" vertical="center" wrapText="1"/>
    </xf>
    <xf numFmtId="0" fontId="33" fillId="22" borderId="17" xfId="4" applyFont="1" applyFill="1" applyBorder="1" applyAlignment="1">
      <alignment horizontal="left" vertical="center" wrapText="1"/>
    </xf>
    <xf numFmtId="15" fontId="34" fillId="23" borderId="17" xfId="4" applyNumberFormat="1" applyFont="1" applyFill="1" applyBorder="1" applyAlignment="1">
      <alignment horizontal="left" vertical="center" wrapText="1"/>
    </xf>
    <xf numFmtId="49" fontId="34" fillId="23" borderId="17" xfId="4" applyNumberFormat="1" applyFont="1" applyFill="1" applyBorder="1" applyAlignment="1">
      <alignment horizontal="left" vertical="center" wrapText="1"/>
    </xf>
    <xf numFmtId="49" fontId="34" fillId="23" borderId="17" xfId="4" applyNumberFormat="1" applyFont="1" applyFill="1" applyBorder="1" applyAlignment="1">
      <alignment horizontal="center" vertical="center" wrapText="1"/>
    </xf>
    <xf numFmtId="43" fontId="34" fillId="23" borderId="16" xfId="5" applyFont="1" applyFill="1" applyBorder="1" applyAlignment="1">
      <alignment horizontal="right" vertical="center" wrapText="1"/>
    </xf>
    <xf numFmtId="0" fontId="33" fillId="23" borderId="17" xfId="4" applyFont="1" applyFill="1" applyBorder="1" applyAlignment="1">
      <alignment horizontal="left" vertical="center" wrapText="1"/>
    </xf>
    <xf numFmtId="0" fontId="33" fillId="0" borderId="17" xfId="4" applyFont="1" applyBorder="1" applyAlignment="1">
      <alignment vertical="center" wrapText="1"/>
    </xf>
    <xf numFmtId="15" fontId="34" fillId="24" borderId="17" xfId="4" applyNumberFormat="1" applyFont="1" applyFill="1" applyBorder="1" applyAlignment="1">
      <alignment horizontal="left" vertical="center" wrapText="1"/>
    </xf>
    <xf numFmtId="49" fontId="34" fillId="24" borderId="17" xfId="4" applyNumberFormat="1" applyFont="1" applyFill="1" applyBorder="1" applyAlignment="1">
      <alignment horizontal="left" vertical="center" wrapText="1"/>
    </xf>
    <xf numFmtId="49" fontId="34" fillId="24" borderId="17" xfId="4" applyNumberFormat="1" applyFont="1" applyFill="1" applyBorder="1" applyAlignment="1">
      <alignment horizontal="center" vertical="center" wrapText="1"/>
    </xf>
    <xf numFmtId="43" fontId="34" fillId="24" borderId="16" xfId="5" applyFont="1" applyFill="1" applyBorder="1" applyAlignment="1">
      <alignment horizontal="right" vertical="center" wrapText="1"/>
    </xf>
    <xf numFmtId="0" fontId="33" fillId="24" borderId="17" xfId="4" applyFont="1" applyFill="1" applyBorder="1" applyAlignment="1">
      <alignment vertical="center" wrapText="1"/>
    </xf>
    <xf numFmtId="0" fontId="33" fillId="24" borderId="17" xfId="4" applyFont="1" applyFill="1" applyBorder="1" applyAlignment="1">
      <alignment horizontal="left" vertical="center" wrapText="1"/>
    </xf>
    <xf numFmtId="0" fontId="33" fillId="0" borderId="17" xfId="4" applyFont="1" applyBorder="1"/>
    <xf numFmtId="15" fontId="34" fillId="25" borderId="17" xfId="4" applyNumberFormat="1" applyFont="1" applyFill="1" applyBorder="1" applyAlignment="1">
      <alignment horizontal="left" vertical="center" wrapText="1"/>
    </xf>
    <xf numFmtId="49" fontId="34" fillId="25" borderId="17" xfId="4" applyNumberFormat="1" applyFont="1" applyFill="1" applyBorder="1" applyAlignment="1">
      <alignment horizontal="left" vertical="center" wrapText="1"/>
    </xf>
    <xf numFmtId="49" fontId="34" fillId="25" borderId="17" xfId="4" applyNumberFormat="1" applyFont="1" applyFill="1" applyBorder="1" applyAlignment="1">
      <alignment horizontal="center" vertical="center" wrapText="1"/>
    </xf>
    <xf numFmtId="43" fontId="34" fillId="25" borderId="16" xfId="5" applyFont="1" applyFill="1" applyBorder="1" applyAlignment="1">
      <alignment horizontal="right" vertical="center" wrapText="1"/>
    </xf>
    <xf numFmtId="0" fontId="33" fillId="25" borderId="17" xfId="4" applyFont="1" applyFill="1" applyBorder="1" applyAlignment="1">
      <alignment vertical="center" wrapText="1"/>
    </xf>
    <xf numFmtId="49" fontId="34" fillId="26" borderId="17" xfId="4" applyNumberFormat="1" applyFont="1" applyFill="1" applyBorder="1" applyAlignment="1">
      <alignment horizontal="left" vertical="center" wrapText="1"/>
    </xf>
    <xf numFmtId="49" fontId="34" fillId="26" borderId="17" xfId="4" applyNumberFormat="1" applyFont="1" applyFill="1" applyBorder="1" applyAlignment="1">
      <alignment horizontal="center" vertical="center" wrapText="1"/>
    </xf>
    <xf numFmtId="43" fontId="34" fillId="26" borderId="16" xfId="5" applyFont="1" applyFill="1" applyBorder="1" applyAlignment="1">
      <alignment horizontal="right" vertical="center" wrapText="1"/>
    </xf>
    <xf numFmtId="0" fontId="33" fillId="26" borderId="17" xfId="4" applyFont="1" applyFill="1" applyBorder="1" applyAlignment="1">
      <alignment horizontal="left" vertical="center" wrapText="1"/>
    </xf>
    <xf numFmtId="15" fontId="34" fillId="27" borderId="17" xfId="4" applyNumberFormat="1" applyFont="1" applyFill="1" applyBorder="1" applyAlignment="1">
      <alignment horizontal="left" vertical="center" wrapText="1"/>
    </xf>
    <xf numFmtId="49" fontId="34" fillId="27" borderId="17" xfId="4" applyNumberFormat="1" applyFont="1" applyFill="1" applyBorder="1" applyAlignment="1">
      <alignment horizontal="left" vertical="center" wrapText="1"/>
    </xf>
    <xf numFmtId="49" fontId="34" fillId="27" borderId="17" xfId="4" applyNumberFormat="1" applyFont="1" applyFill="1" applyBorder="1" applyAlignment="1">
      <alignment horizontal="center" vertical="center" wrapText="1"/>
    </xf>
    <xf numFmtId="43" fontId="34" fillId="27" borderId="16" xfId="5" applyFont="1" applyFill="1" applyBorder="1" applyAlignment="1">
      <alignment horizontal="right" vertical="center" wrapText="1"/>
    </xf>
    <xf numFmtId="0" fontId="33" fillId="27" borderId="17" xfId="4" applyFont="1" applyFill="1" applyBorder="1" applyAlignment="1">
      <alignment horizontal="left" vertical="center" wrapText="1"/>
    </xf>
    <xf numFmtId="15" fontId="34" fillId="27" borderId="17" xfId="4" applyNumberFormat="1" applyFont="1" applyFill="1" applyBorder="1" applyAlignment="1">
      <alignment horizontal="center" vertical="center" wrapText="1"/>
    </xf>
    <xf numFmtId="49" fontId="34" fillId="28" borderId="17" xfId="4" applyNumberFormat="1" applyFont="1" applyFill="1" applyBorder="1" applyAlignment="1">
      <alignment horizontal="left" vertical="center" wrapText="1"/>
    </xf>
    <xf numFmtId="49" fontId="34" fillId="28" borderId="17" xfId="4" applyNumberFormat="1" applyFont="1" applyFill="1" applyBorder="1" applyAlignment="1">
      <alignment horizontal="center" vertical="center" wrapText="1"/>
    </xf>
    <xf numFmtId="43" fontId="34" fillId="28" borderId="16" xfId="5" applyFont="1" applyFill="1" applyBorder="1" applyAlignment="1">
      <alignment horizontal="right" vertical="center" wrapText="1"/>
    </xf>
    <xf numFmtId="0" fontId="33" fillId="28" borderId="17" xfId="4" applyFont="1" applyFill="1" applyBorder="1" applyAlignment="1">
      <alignment horizontal="left" vertical="center" wrapText="1"/>
    </xf>
    <xf numFmtId="15" fontId="34" fillId="29" borderId="17" xfId="4" applyNumberFormat="1" applyFont="1" applyFill="1" applyBorder="1" applyAlignment="1">
      <alignment horizontal="left" vertical="center" wrapText="1"/>
    </xf>
    <xf numFmtId="49" fontId="34" fillId="29" borderId="17" xfId="4" applyNumberFormat="1" applyFont="1" applyFill="1" applyBorder="1" applyAlignment="1">
      <alignment horizontal="left" vertical="center" wrapText="1"/>
    </xf>
    <xf numFmtId="49" fontId="34" fillId="29" borderId="17" xfId="4" applyNumberFormat="1" applyFont="1" applyFill="1" applyBorder="1" applyAlignment="1">
      <alignment horizontal="center" vertical="center" wrapText="1"/>
    </xf>
    <xf numFmtId="43" fontId="34" fillId="29" borderId="16" xfId="5" applyFont="1" applyFill="1" applyBorder="1" applyAlignment="1">
      <alignment horizontal="right" vertical="center" wrapText="1"/>
    </xf>
    <xf numFmtId="0" fontId="33" fillId="29" borderId="17" xfId="4" applyFont="1" applyFill="1" applyBorder="1" applyAlignment="1">
      <alignment horizontal="left" vertical="center" wrapText="1"/>
    </xf>
    <xf numFmtId="15" fontId="34" fillId="30" borderId="17" xfId="4" applyNumberFormat="1" applyFont="1" applyFill="1" applyBorder="1" applyAlignment="1">
      <alignment horizontal="left" vertical="center" wrapText="1"/>
    </xf>
    <xf numFmtId="49" fontId="34" fillId="30" borderId="17" xfId="4" applyNumberFormat="1" applyFont="1" applyFill="1" applyBorder="1" applyAlignment="1">
      <alignment horizontal="left" vertical="center" wrapText="1"/>
    </xf>
    <xf numFmtId="49" fontId="34" fillId="30" borderId="17" xfId="4" applyNumberFormat="1" applyFont="1" applyFill="1" applyBorder="1" applyAlignment="1">
      <alignment horizontal="center" vertical="center" wrapText="1"/>
    </xf>
    <xf numFmtId="43" fontId="34" fillId="30" borderId="16" xfId="5" applyFont="1" applyFill="1" applyBorder="1" applyAlignment="1">
      <alignment horizontal="right" vertical="center" wrapText="1"/>
    </xf>
    <xf numFmtId="0" fontId="33" fillId="30" borderId="17" xfId="4" applyFont="1" applyFill="1" applyBorder="1" applyAlignment="1">
      <alignment horizontal="left" vertical="center" wrapText="1"/>
    </xf>
    <xf numFmtId="49" fontId="35" fillId="30" borderId="17" xfId="4" applyNumberFormat="1" applyFont="1" applyFill="1" applyBorder="1" applyAlignment="1">
      <alignment horizontal="center" vertical="center" wrapText="1"/>
    </xf>
    <xf numFmtId="43" fontId="35" fillId="30" borderId="16" xfId="5" applyFont="1" applyFill="1" applyBorder="1" applyAlignment="1">
      <alignment horizontal="right" vertical="center" wrapText="1"/>
    </xf>
    <xf numFmtId="0" fontId="35" fillId="30" borderId="17" xfId="4" applyFont="1" applyFill="1" applyBorder="1" applyAlignment="1">
      <alignment horizontal="left" vertical="center" wrapText="1"/>
    </xf>
    <xf numFmtId="15" fontId="34" fillId="31" borderId="17" xfId="4" applyNumberFormat="1" applyFont="1" applyFill="1" applyBorder="1" applyAlignment="1">
      <alignment horizontal="left" vertical="center" wrapText="1"/>
    </xf>
    <xf numFmtId="49" fontId="34" fillId="31" borderId="17" xfId="4" applyNumberFormat="1" applyFont="1" applyFill="1" applyBorder="1" applyAlignment="1">
      <alignment horizontal="left" vertical="center" wrapText="1"/>
    </xf>
    <xf numFmtId="49" fontId="34" fillId="31" borderId="17" xfId="4" applyNumberFormat="1" applyFont="1" applyFill="1" applyBorder="1" applyAlignment="1">
      <alignment horizontal="center" vertical="center" wrapText="1"/>
    </xf>
    <xf numFmtId="43" fontId="34" fillId="31" borderId="16" xfId="5" applyFont="1" applyFill="1" applyBorder="1" applyAlignment="1">
      <alignment horizontal="right" vertical="center" wrapText="1"/>
    </xf>
    <xf numFmtId="0" fontId="33" fillId="31" borderId="17" xfId="4" applyFont="1" applyFill="1" applyBorder="1" applyAlignment="1">
      <alignment horizontal="left" vertical="center" wrapText="1"/>
    </xf>
    <xf numFmtId="15" fontId="34" fillId="16" borderId="17" xfId="4" applyNumberFormat="1" applyFont="1" applyFill="1" applyBorder="1" applyAlignment="1">
      <alignment horizontal="left" vertical="center" wrapText="1"/>
    </xf>
    <xf numFmtId="49" fontId="34" fillId="16" borderId="17" xfId="4" applyNumberFormat="1" applyFont="1" applyFill="1" applyBorder="1" applyAlignment="1">
      <alignment horizontal="left" vertical="center" wrapText="1"/>
    </xf>
    <xf numFmtId="49" fontId="34" fillId="16" borderId="17" xfId="4" applyNumberFormat="1" applyFont="1" applyFill="1" applyBorder="1" applyAlignment="1">
      <alignment horizontal="center" vertical="center" wrapText="1"/>
    </xf>
    <xf numFmtId="43" fontId="34" fillId="16" borderId="16" xfId="5" applyFont="1" applyFill="1" applyBorder="1" applyAlignment="1">
      <alignment horizontal="right" vertical="center" wrapText="1"/>
    </xf>
    <xf numFmtId="0" fontId="33" fillId="16" borderId="17" xfId="4" applyFont="1" applyFill="1" applyBorder="1" applyAlignment="1">
      <alignment vertical="center" wrapText="1"/>
    </xf>
    <xf numFmtId="0" fontId="33" fillId="16" borderId="17" xfId="4" applyFont="1" applyFill="1" applyBorder="1" applyAlignment="1">
      <alignment horizontal="left" vertical="center" wrapText="1"/>
    </xf>
    <xf numFmtId="49" fontId="35" fillId="31" borderId="17" xfId="4" applyNumberFormat="1" applyFont="1" applyFill="1" applyBorder="1" applyAlignment="1">
      <alignment horizontal="center" vertical="center" wrapText="1"/>
    </xf>
    <xf numFmtId="43" fontId="35" fillId="31" borderId="16" xfId="5" applyFont="1" applyFill="1" applyBorder="1" applyAlignment="1">
      <alignment horizontal="right" vertical="center" wrapText="1"/>
    </xf>
    <xf numFmtId="0" fontId="35" fillId="31" borderId="17" xfId="4" applyFont="1" applyFill="1" applyBorder="1" applyAlignment="1">
      <alignment horizontal="left" vertical="center" wrapText="1"/>
    </xf>
    <xf numFmtId="49" fontId="35" fillId="31" borderId="17" xfId="4" applyNumberFormat="1" applyFont="1" applyFill="1" applyBorder="1" applyAlignment="1">
      <alignment horizontal="left" vertical="center" wrapText="1"/>
    </xf>
    <xf numFmtId="15" fontId="34" fillId="32" borderId="17" xfId="4" applyNumberFormat="1" applyFont="1" applyFill="1" applyBorder="1" applyAlignment="1">
      <alignment horizontal="left" vertical="center" wrapText="1"/>
    </xf>
    <xf numFmtId="49" fontId="34" fillId="32" borderId="17" xfId="4" applyNumberFormat="1" applyFont="1" applyFill="1" applyBorder="1" applyAlignment="1">
      <alignment horizontal="left" vertical="center" wrapText="1"/>
    </xf>
    <xf numFmtId="49" fontId="34" fillId="32" borderId="17" xfId="4" applyNumberFormat="1" applyFont="1" applyFill="1" applyBorder="1" applyAlignment="1">
      <alignment horizontal="center" vertical="center" wrapText="1"/>
    </xf>
    <xf numFmtId="43" fontId="34" fillId="32" borderId="16" xfId="5" applyFont="1" applyFill="1" applyBorder="1" applyAlignment="1">
      <alignment horizontal="right" vertical="center" wrapText="1"/>
    </xf>
    <xf numFmtId="0" fontId="33" fillId="32" borderId="17" xfId="4" applyFont="1" applyFill="1" applyBorder="1" applyAlignment="1">
      <alignment vertical="center" wrapText="1"/>
    </xf>
    <xf numFmtId="15" fontId="34" fillId="33" borderId="17" xfId="4" applyNumberFormat="1" applyFont="1" applyFill="1" applyBorder="1" applyAlignment="1">
      <alignment horizontal="left" vertical="center" wrapText="1"/>
    </xf>
    <xf numFmtId="49" fontId="34" fillId="33" borderId="17" xfId="4" applyNumberFormat="1" applyFont="1" applyFill="1" applyBorder="1" applyAlignment="1">
      <alignment horizontal="left" vertical="center" wrapText="1"/>
    </xf>
    <xf numFmtId="49" fontId="34" fillId="33" borderId="17" xfId="4" applyNumberFormat="1" applyFont="1" applyFill="1" applyBorder="1" applyAlignment="1">
      <alignment horizontal="center" vertical="center" wrapText="1"/>
    </xf>
    <xf numFmtId="43" fontId="34" fillId="33" borderId="16" xfId="5" applyFont="1" applyFill="1" applyBorder="1" applyAlignment="1">
      <alignment horizontal="right" vertical="center" wrapText="1"/>
    </xf>
    <xf numFmtId="0" fontId="33" fillId="33" borderId="17" xfId="4" applyFont="1" applyFill="1" applyBorder="1" applyAlignment="1">
      <alignment vertical="center" wrapText="1"/>
    </xf>
    <xf numFmtId="15" fontId="34" fillId="34" borderId="17" xfId="4" applyNumberFormat="1" applyFont="1" applyFill="1" applyBorder="1" applyAlignment="1">
      <alignment horizontal="left" vertical="center" wrapText="1"/>
    </xf>
    <xf numFmtId="49" fontId="34" fillId="34" borderId="17" xfId="4" applyNumberFormat="1" applyFont="1" applyFill="1" applyBorder="1" applyAlignment="1">
      <alignment horizontal="left" vertical="center" wrapText="1"/>
    </xf>
    <xf numFmtId="49" fontId="34" fillId="34" borderId="17" xfId="4" applyNumberFormat="1" applyFont="1" applyFill="1" applyBorder="1" applyAlignment="1">
      <alignment horizontal="center" vertical="center" wrapText="1"/>
    </xf>
    <xf numFmtId="43" fontId="34" fillId="34" borderId="16" xfId="5" applyFont="1" applyFill="1" applyBorder="1" applyAlignment="1">
      <alignment horizontal="right" vertical="center" wrapText="1"/>
    </xf>
    <xf numFmtId="0" fontId="33" fillId="34" borderId="17" xfId="4" applyFont="1" applyFill="1" applyBorder="1" applyAlignment="1">
      <alignment horizontal="left" vertical="center" wrapText="1"/>
    </xf>
    <xf numFmtId="15" fontId="34" fillId="35" borderId="17" xfId="4" applyNumberFormat="1" applyFont="1" applyFill="1" applyBorder="1" applyAlignment="1">
      <alignment horizontal="left" vertical="center" wrapText="1"/>
    </xf>
    <xf numFmtId="49" fontId="34" fillId="35" borderId="17" xfId="4" applyNumberFormat="1" applyFont="1" applyFill="1" applyBorder="1" applyAlignment="1">
      <alignment horizontal="left" vertical="center" wrapText="1"/>
    </xf>
    <xf numFmtId="49" fontId="34" fillId="35" borderId="17" xfId="4" applyNumberFormat="1" applyFont="1" applyFill="1" applyBorder="1" applyAlignment="1">
      <alignment horizontal="center" vertical="center" wrapText="1"/>
    </xf>
    <xf numFmtId="43" fontId="34" fillId="35" borderId="16" xfId="5" applyFont="1" applyFill="1" applyBorder="1" applyAlignment="1">
      <alignment horizontal="right" vertical="center" wrapText="1"/>
    </xf>
    <xf numFmtId="0" fontId="33" fillId="35" borderId="17" xfId="4" applyFont="1" applyFill="1" applyBorder="1" applyAlignment="1">
      <alignment vertical="center" wrapText="1"/>
    </xf>
    <xf numFmtId="0" fontId="33" fillId="36" borderId="17" xfId="4" applyFont="1" applyFill="1" applyBorder="1" applyAlignment="1">
      <alignment horizontal="left"/>
    </xf>
    <xf numFmtId="49" fontId="34" fillId="36" borderId="17" xfId="4" applyNumberFormat="1" applyFont="1" applyFill="1" applyBorder="1" applyAlignment="1">
      <alignment horizontal="left" vertical="center" wrapText="1"/>
    </xf>
    <xf numFmtId="49" fontId="34" fillId="36" borderId="17" xfId="4" applyNumberFormat="1" applyFont="1" applyFill="1" applyBorder="1" applyAlignment="1">
      <alignment horizontal="center" vertical="center" wrapText="1"/>
    </xf>
    <xf numFmtId="43" fontId="34" fillId="36" borderId="16" xfId="5" applyFont="1" applyFill="1" applyBorder="1" applyAlignment="1">
      <alignment horizontal="right" vertical="center" wrapText="1"/>
    </xf>
    <xf numFmtId="0" fontId="33" fillId="36" borderId="17" xfId="4" applyFont="1" applyFill="1" applyBorder="1" applyAlignment="1">
      <alignment vertical="center" wrapText="1"/>
    </xf>
    <xf numFmtId="15" fontId="34" fillId="37" borderId="17" xfId="4" applyNumberFormat="1" applyFont="1" applyFill="1" applyBorder="1" applyAlignment="1">
      <alignment horizontal="left" vertical="center" wrapText="1"/>
    </xf>
    <xf numFmtId="49" fontId="34" fillId="37" borderId="17" xfId="4" applyNumberFormat="1" applyFont="1" applyFill="1" applyBorder="1" applyAlignment="1">
      <alignment horizontal="left" vertical="center" wrapText="1"/>
    </xf>
    <xf numFmtId="49" fontId="34" fillId="37" borderId="17" xfId="4" applyNumberFormat="1" applyFont="1" applyFill="1" applyBorder="1" applyAlignment="1">
      <alignment horizontal="center" vertical="center" wrapText="1"/>
    </xf>
    <xf numFmtId="43" fontId="34" fillId="37" borderId="16" xfId="5" applyFont="1" applyFill="1" applyBorder="1" applyAlignment="1">
      <alignment horizontal="right" vertical="center" wrapText="1"/>
    </xf>
    <xf numFmtId="0" fontId="33" fillId="37" borderId="17" xfId="4" applyFont="1" applyFill="1" applyBorder="1" applyAlignment="1">
      <alignment vertical="center" wrapText="1"/>
    </xf>
    <xf numFmtId="49" fontId="35" fillId="37" borderId="17" xfId="4" applyNumberFormat="1" applyFont="1" applyFill="1" applyBorder="1" applyAlignment="1">
      <alignment horizontal="left" vertical="center" wrapText="1"/>
    </xf>
    <xf numFmtId="49" fontId="35" fillId="37" borderId="17" xfId="4" applyNumberFormat="1" applyFont="1" applyFill="1" applyBorder="1" applyAlignment="1">
      <alignment horizontal="center" vertical="center" wrapText="1"/>
    </xf>
    <xf numFmtId="43" fontId="35" fillId="37" borderId="16" xfId="5" applyFont="1" applyFill="1" applyBorder="1" applyAlignment="1">
      <alignment horizontal="right" vertical="center" wrapText="1"/>
    </xf>
    <xf numFmtId="0" fontId="33" fillId="37" borderId="17" xfId="4" applyFont="1" applyFill="1" applyBorder="1" applyAlignment="1">
      <alignment horizontal="left" vertical="center" wrapText="1"/>
    </xf>
    <xf numFmtId="0" fontId="33" fillId="38" borderId="17" xfId="4" applyFont="1" applyFill="1" applyBorder="1" applyAlignment="1">
      <alignment wrapText="1"/>
    </xf>
    <xf numFmtId="49" fontId="34" fillId="38" borderId="17" xfId="4" applyNumberFormat="1" applyFont="1" applyFill="1" applyBorder="1" applyAlignment="1">
      <alignment horizontal="left" vertical="center" wrapText="1"/>
    </xf>
    <xf numFmtId="49" fontId="34" fillId="38" borderId="17" xfId="4" applyNumberFormat="1" applyFont="1" applyFill="1" applyBorder="1" applyAlignment="1">
      <alignment horizontal="center" vertical="center" wrapText="1"/>
    </xf>
    <xf numFmtId="43" fontId="34" fillId="38" borderId="16" xfId="5" applyFont="1" applyFill="1" applyBorder="1" applyAlignment="1">
      <alignment horizontal="right" vertical="center" wrapText="1"/>
    </xf>
    <xf numFmtId="0" fontId="33" fillId="38" borderId="17" xfId="4" applyFont="1" applyFill="1" applyBorder="1" applyAlignment="1">
      <alignment horizontal="left" vertical="center" wrapText="1"/>
    </xf>
    <xf numFmtId="0" fontId="33" fillId="39" borderId="17" xfId="4" applyFont="1" applyFill="1" applyBorder="1" applyAlignment="1">
      <alignment horizontal="left"/>
    </xf>
    <xf numFmtId="49" fontId="34" fillId="39" borderId="17" xfId="4" applyNumberFormat="1" applyFont="1" applyFill="1" applyBorder="1" applyAlignment="1">
      <alignment horizontal="left" vertical="center" wrapText="1"/>
    </xf>
    <xf numFmtId="49" fontId="34" fillId="39" borderId="17" xfId="4" applyNumberFormat="1" applyFont="1" applyFill="1" applyBorder="1" applyAlignment="1">
      <alignment horizontal="center" vertical="center" wrapText="1"/>
    </xf>
    <xf numFmtId="43" fontId="34" fillId="39" borderId="16" xfId="5" applyFont="1" applyFill="1" applyBorder="1" applyAlignment="1">
      <alignment horizontal="right" vertical="center" wrapText="1"/>
    </xf>
    <xf numFmtId="0" fontId="33" fillId="39" borderId="17" xfId="4" applyFont="1" applyFill="1" applyBorder="1" applyAlignment="1">
      <alignment vertical="center" wrapText="1"/>
    </xf>
    <xf numFmtId="15" fontId="34" fillId="40" borderId="17" xfId="4" applyNumberFormat="1" applyFont="1" applyFill="1" applyBorder="1" applyAlignment="1">
      <alignment horizontal="left" vertical="center" wrapText="1"/>
    </xf>
    <xf numFmtId="49" fontId="34" fillId="40" borderId="17" xfId="4" applyNumberFormat="1" applyFont="1" applyFill="1" applyBorder="1" applyAlignment="1">
      <alignment horizontal="left" vertical="center" wrapText="1"/>
    </xf>
    <xf numFmtId="49" fontId="34" fillId="40" borderId="17" xfId="4" applyNumberFormat="1" applyFont="1" applyFill="1" applyBorder="1" applyAlignment="1">
      <alignment horizontal="center" vertical="center" wrapText="1"/>
    </xf>
    <xf numFmtId="43" fontId="34" fillId="40" borderId="16" xfId="5" applyFont="1" applyFill="1" applyBorder="1" applyAlignment="1">
      <alignment horizontal="right" vertical="center" wrapText="1"/>
    </xf>
    <xf numFmtId="0" fontId="33" fillId="40" borderId="17" xfId="4" applyFont="1" applyFill="1" applyBorder="1" applyAlignment="1">
      <alignment vertical="center" wrapText="1"/>
    </xf>
    <xf numFmtId="49" fontId="34" fillId="40" borderId="16" xfId="4" applyNumberFormat="1" applyFont="1" applyFill="1" applyBorder="1" applyAlignment="1">
      <alignment horizontal="right" vertical="center" wrapText="1"/>
    </xf>
    <xf numFmtId="43" fontId="34" fillId="40" borderId="17" xfId="5" applyFont="1" applyFill="1" applyBorder="1" applyAlignment="1">
      <alignment horizontal="left" vertical="center" wrapText="1"/>
    </xf>
    <xf numFmtId="0" fontId="33" fillId="40" borderId="16" xfId="4" applyFont="1" applyFill="1" applyBorder="1" applyAlignment="1">
      <alignment vertical="center" wrapText="1"/>
    </xf>
    <xf numFmtId="15" fontId="34" fillId="6" borderId="17" xfId="4" applyNumberFormat="1" applyFont="1" applyFill="1" applyBorder="1" applyAlignment="1">
      <alignment horizontal="left" vertical="center" wrapText="1"/>
    </xf>
    <xf numFmtId="49" fontId="34" fillId="6" borderId="17" xfId="4" applyNumberFormat="1" applyFont="1" applyFill="1" applyBorder="1" applyAlignment="1">
      <alignment horizontal="left" vertical="center" wrapText="1"/>
    </xf>
    <xf numFmtId="49" fontId="34" fillId="6" borderId="17" xfId="4" applyNumberFormat="1" applyFont="1" applyFill="1" applyBorder="1" applyAlignment="1">
      <alignment horizontal="center" vertical="center" wrapText="1"/>
    </xf>
    <xf numFmtId="43" fontId="34" fillId="6" borderId="16" xfId="5" applyFont="1" applyFill="1" applyBorder="1" applyAlignment="1">
      <alignment horizontal="right" vertical="center" wrapText="1"/>
    </xf>
    <xf numFmtId="0" fontId="33" fillId="6" borderId="17" xfId="4" applyFont="1" applyFill="1" applyBorder="1" applyAlignment="1">
      <alignment vertical="center" wrapText="1"/>
    </xf>
    <xf numFmtId="49" fontId="34" fillId="6" borderId="22" xfId="4" applyNumberFormat="1" applyFont="1" applyFill="1" applyBorder="1" applyAlignment="1">
      <alignment horizontal="left" vertical="center" wrapText="1"/>
    </xf>
    <xf numFmtId="49" fontId="34" fillId="6" borderId="22" xfId="4" applyNumberFormat="1" applyFont="1" applyFill="1" applyBorder="1" applyAlignment="1">
      <alignment horizontal="center" vertical="center" wrapText="1"/>
    </xf>
    <xf numFmtId="43" fontId="34" fillId="6" borderId="23" xfId="5" applyFont="1" applyFill="1" applyBorder="1" applyAlignment="1">
      <alignment horizontal="right" vertical="center" wrapText="1"/>
    </xf>
    <xf numFmtId="0" fontId="28" fillId="0" borderId="0" xfId="6" applyFont="1"/>
    <xf numFmtId="0" fontId="3" fillId="0" borderId="0" xfId="6"/>
    <xf numFmtId="0" fontId="33" fillId="0" borderId="0" xfId="4" applyFont="1" applyAlignment="1">
      <alignment vertical="center" wrapText="1"/>
    </xf>
    <xf numFmtId="0" fontId="3" fillId="0" borderId="0" xfId="6" applyAlignment="1">
      <alignment horizontal="left"/>
    </xf>
    <xf numFmtId="0" fontId="33" fillId="0" borderId="0" xfId="4" applyFont="1" applyAlignment="1">
      <alignment horizontal="center" vertical="center" wrapText="1"/>
    </xf>
    <xf numFmtId="0" fontId="33" fillId="0" borderId="0" xfId="4" applyFont="1" applyAlignment="1">
      <alignment horizontal="left" vertical="center" wrapText="1"/>
    </xf>
    <xf numFmtId="0" fontId="33" fillId="0" borderId="0" xfId="4" applyFont="1" applyBorder="1" applyAlignment="1">
      <alignment vertical="center" wrapText="1"/>
    </xf>
    <xf numFmtId="0" fontId="36" fillId="9" borderId="0" xfId="6" applyFont="1" applyFill="1"/>
    <xf numFmtId="0" fontId="37" fillId="9" borderId="0" xfId="6" applyFont="1" applyFill="1"/>
    <xf numFmtId="0" fontId="38" fillId="9" borderId="0" xfId="6" applyFont="1" applyFill="1"/>
    <xf numFmtId="0" fontId="29" fillId="9" borderId="0" xfId="6" applyFont="1" applyFill="1"/>
    <xf numFmtId="0" fontId="3" fillId="0" borderId="0" xfId="6" applyFont="1"/>
    <xf numFmtId="4" fontId="13" fillId="2" borderId="6" xfId="2" applyNumberFormat="1" applyFont="1" applyFill="1" applyBorder="1" applyAlignment="1" applyProtection="1">
      <alignment vertical="top" wrapText="1"/>
      <protection locked="0"/>
    </xf>
    <xf numFmtId="164" fontId="18" fillId="14" borderId="6" xfId="1" applyNumberFormat="1" applyFont="1" applyFill="1" applyBorder="1" applyAlignment="1" applyProtection="1">
      <alignment vertical="top"/>
      <protection locked="0"/>
    </xf>
    <xf numFmtId="164" fontId="18" fillId="15" borderId="6" xfId="1" applyNumberFormat="1" applyFont="1" applyFill="1" applyBorder="1" applyAlignment="1" applyProtection="1">
      <alignment vertical="top"/>
      <protection locked="0"/>
    </xf>
    <xf numFmtId="164" fontId="18" fillId="9" borderId="14" xfId="1" applyNumberFormat="1" applyFont="1" applyFill="1" applyBorder="1" applyAlignment="1" applyProtection="1">
      <alignment vertical="top"/>
      <protection locked="0"/>
    </xf>
    <xf numFmtId="1" fontId="11" fillId="3" borderId="6" xfId="0" applyNumberFormat="1" applyFont="1" applyFill="1" applyBorder="1" applyAlignment="1">
      <alignment horizontal="center"/>
    </xf>
    <xf numFmtId="0" fontId="10" fillId="21" borderId="17" xfId="0" applyFont="1" applyFill="1" applyBorder="1" applyAlignment="1">
      <alignment horizontal="center" vertical="center" wrapText="1"/>
    </xf>
    <xf numFmtId="0" fontId="29" fillId="9" borderId="0" xfId="0" applyFont="1" applyFill="1"/>
    <xf numFmtId="0" fontId="29" fillId="9" borderId="0" xfId="0" applyFont="1" applyFill="1" applyBorder="1"/>
    <xf numFmtId="0" fontId="26" fillId="9" borderId="0" xfId="0" applyFont="1" applyFill="1" applyBorder="1"/>
    <xf numFmtId="0" fontId="39" fillId="41" borderId="17" xfId="0" applyFont="1" applyFill="1" applyBorder="1" applyAlignment="1">
      <alignment horizontal="center" vertical="center"/>
    </xf>
    <xf numFmtId="0" fontId="0" fillId="9" borderId="0" xfId="0" applyFill="1" applyBorder="1"/>
    <xf numFmtId="0" fontId="41" fillId="9" borderId="0" xfId="0" applyFont="1" applyFill="1"/>
    <xf numFmtId="0" fontId="10" fillId="0" borderId="24" xfId="0" applyFont="1" applyFill="1" applyBorder="1" applyAlignment="1">
      <alignment vertical="center" wrapText="1"/>
    </xf>
    <xf numFmtId="0" fontId="10" fillId="0" borderId="25" xfId="0" applyFont="1" applyFill="1" applyBorder="1" applyAlignment="1">
      <alignment vertical="center" wrapText="1"/>
    </xf>
    <xf numFmtId="0" fontId="10" fillId="0" borderId="26" xfId="0" applyFont="1" applyFill="1" applyBorder="1" applyAlignment="1">
      <alignment vertical="center" wrapText="1"/>
    </xf>
    <xf numFmtId="0" fontId="10" fillId="21" borderId="17" xfId="0" applyFont="1" applyFill="1" applyBorder="1" applyAlignment="1">
      <alignment vertical="center" wrapText="1"/>
    </xf>
    <xf numFmtId="4" fontId="10" fillId="21" borderId="17" xfId="0" applyNumberFormat="1" applyFont="1" applyFill="1" applyBorder="1" applyAlignment="1">
      <alignment vertical="center" wrapText="1"/>
    </xf>
    <xf numFmtId="0" fontId="11" fillId="0" borderId="0" xfId="0" applyFont="1" applyFill="1"/>
    <xf numFmtId="3" fontId="11" fillId="0" borderId="17" xfId="0" applyNumberFormat="1" applyFont="1" applyFill="1" applyBorder="1" applyAlignment="1" applyProtection="1">
      <alignment horizontal="right" vertical="top"/>
      <protection locked="0"/>
    </xf>
    <xf numFmtId="0" fontId="11" fillId="0" borderId="17" xfId="0" applyFont="1" applyFill="1" applyBorder="1" applyAlignment="1" applyProtection="1">
      <alignment vertical="top"/>
      <protection locked="0"/>
    </xf>
    <xf numFmtId="4" fontId="11" fillId="0" borderId="17" xfId="0" applyNumberFormat="1" applyFont="1" applyFill="1" applyBorder="1" applyAlignment="1" applyProtection="1">
      <alignment vertical="top"/>
    </xf>
    <xf numFmtId="4" fontId="11" fillId="0" borderId="17" xfId="0" applyNumberFormat="1" applyFont="1" applyFill="1" applyBorder="1" applyAlignment="1" applyProtection="1">
      <alignment horizontal="right" vertical="top"/>
    </xf>
    <xf numFmtId="4" fontId="11" fillId="0" borderId="17" xfId="0" applyNumberFormat="1" applyFont="1" applyFill="1" applyBorder="1" applyAlignment="1" applyProtection="1">
      <alignment horizontal="center" vertical="top"/>
      <protection locked="0"/>
    </xf>
    <xf numFmtId="0" fontId="11" fillId="0" borderId="0" xfId="0" applyNumberFormat="1" applyFont="1" applyFill="1"/>
    <xf numFmtId="4" fontId="41" fillId="9" borderId="0" xfId="0" applyNumberFormat="1" applyFont="1" applyFill="1"/>
    <xf numFmtId="0" fontId="41" fillId="0" borderId="0" xfId="0" applyFont="1"/>
    <xf numFmtId="4" fontId="41" fillId="0" borderId="0" xfId="0" applyNumberFormat="1" applyFont="1"/>
    <xf numFmtId="0" fontId="18" fillId="9" borderId="17" xfId="0" applyFont="1" applyFill="1" applyBorder="1" applyAlignment="1">
      <alignment horizontal="left" vertical="top" wrapText="1"/>
    </xf>
    <xf numFmtId="0" fontId="21" fillId="41" borderId="17" xfId="0" applyFont="1" applyFill="1" applyBorder="1" applyAlignment="1">
      <alignment horizontal="left" vertical="top" wrapText="1"/>
    </xf>
    <xf numFmtId="0" fontId="21" fillId="9" borderId="17" xfId="0" applyFont="1" applyFill="1" applyBorder="1" applyAlignment="1">
      <alignment horizontal="left" vertical="top" wrapText="1"/>
    </xf>
    <xf numFmtId="0" fontId="18" fillId="0" borderId="0" xfId="6" applyFont="1" applyFill="1" applyBorder="1" applyAlignment="1"/>
    <xf numFmtId="0" fontId="30" fillId="0" borderId="0" xfId="6" applyFont="1" applyFill="1" applyBorder="1" applyAlignment="1"/>
    <xf numFmtId="0" fontId="31" fillId="0" borderId="0" xfId="6" applyFont="1" applyFill="1" applyBorder="1" applyAlignment="1"/>
    <xf numFmtId="0" fontId="10" fillId="0" borderId="0" xfId="6" applyFont="1" applyFill="1" applyBorder="1" applyAlignment="1"/>
    <xf numFmtId="0" fontId="10" fillId="9" borderId="17" xfId="0" applyFont="1" applyFill="1" applyBorder="1" applyAlignment="1">
      <alignment horizontal="center" vertical="center" wrapText="1"/>
    </xf>
    <xf numFmtId="0" fontId="42" fillId="9" borderId="17" xfId="0" applyFont="1" applyFill="1" applyBorder="1" applyAlignment="1">
      <alignment horizontal="center" vertical="center" wrapText="1"/>
    </xf>
    <xf numFmtId="0" fontId="41" fillId="0" borderId="17" xfId="0" applyFont="1" applyBorder="1" applyAlignment="1">
      <alignment horizontal="left" vertical="top" wrapText="1"/>
    </xf>
    <xf numFmtId="0" fontId="36" fillId="0" borderId="17" xfId="0" applyFont="1" applyFill="1" applyBorder="1" applyAlignment="1">
      <alignment horizontal="left" vertical="top" wrapText="1"/>
    </xf>
    <xf numFmtId="9" fontId="36" fillId="0" borderId="17" xfId="0" applyNumberFormat="1" applyFont="1" applyFill="1" applyBorder="1" applyAlignment="1">
      <alignment horizontal="left" vertical="top" wrapText="1"/>
    </xf>
    <xf numFmtId="0" fontId="41" fillId="9" borderId="17" xfId="0" applyFont="1" applyFill="1" applyBorder="1" applyAlignment="1">
      <alignment horizontal="left" vertical="top" wrapText="1"/>
    </xf>
    <xf numFmtId="0" fontId="41" fillId="9" borderId="17" xfId="0" applyFont="1" applyFill="1" applyBorder="1" applyAlignment="1">
      <alignment horizontal="left" vertical="center" wrapText="1"/>
    </xf>
    <xf numFmtId="0" fontId="36" fillId="41" borderId="17" xfId="0" applyFont="1" applyFill="1" applyBorder="1" applyAlignment="1">
      <alignment horizontal="left" vertical="top" wrapText="1"/>
    </xf>
    <xf numFmtId="0" fontId="36" fillId="9" borderId="17" xfId="0" applyFont="1" applyFill="1" applyBorder="1" applyAlignment="1">
      <alignment horizontal="left" vertical="top" wrapText="1"/>
    </xf>
    <xf numFmtId="0" fontId="41" fillId="41" borderId="17" xfId="0" applyFont="1" applyFill="1" applyBorder="1" applyAlignment="1">
      <alignment horizontal="left" vertical="center" wrapText="1"/>
    </xf>
    <xf numFmtId="0" fontId="41" fillId="41" borderId="17" xfId="0" applyFont="1" applyFill="1" applyBorder="1" applyAlignment="1">
      <alignment horizontal="left" vertical="top" wrapText="1"/>
    </xf>
    <xf numFmtId="0" fontId="36" fillId="9" borderId="17" xfId="0" applyFont="1" applyFill="1" applyBorder="1"/>
    <xf numFmtId="0" fontId="37" fillId="9" borderId="17" xfId="0" applyFont="1" applyFill="1" applyBorder="1"/>
    <xf numFmtId="0" fontId="36" fillId="9" borderId="17" xfId="6" applyFont="1" applyFill="1" applyBorder="1"/>
    <xf numFmtId="0" fontId="37" fillId="9" borderId="17" xfId="6" applyFont="1" applyFill="1" applyBorder="1"/>
    <xf numFmtId="0" fontId="43" fillId="9" borderId="17" xfId="0" applyFont="1" applyFill="1" applyBorder="1" applyAlignment="1">
      <alignment horizontal="center" vertical="center" wrapText="1"/>
    </xf>
    <xf numFmtId="0" fontId="43" fillId="41" borderId="17" xfId="0" applyFont="1" applyFill="1" applyBorder="1" applyAlignment="1">
      <alignment horizontal="center" vertical="center" wrapText="1"/>
    </xf>
    <xf numFmtId="0" fontId="44" fillId="9" borderId="17" xfId="0" applyFont="1" applyFill="1" applyBorder="1" applyAlignment="1">
      <alignment horizontal="left" vertical="top" wrapText="1"/>
    </xf>
    <xf numFmtId="0" fontId="40" fillId="9" borderId="17" xfId="0" applyFont="1" applyFill="1" applyBorder="1" applyAlignment="1">
      <alignment horizontal="left" vertical="top" wrapText="1"/>
    </xf>
    <xf numFmtId="0" fontId="40" fillId="41" borderId="17" xfId="0" applyFont="1" applyFill="1" applyBorder="1" applyAlignment="1">
      <alignment horizontal="left" vertical="top" wrapText="1"/>
    </xf>
    <xf numFmtId="0" fontId="40" fillId="41" borderId="17" xfId="0" applyFont="1" applyFill="1" applyBorder="1" applyAlignment="1">
      <alignment horizontal="left" vertical="top"/>
    </xf>
    <xf numFmtId="0" fontId="40" fillId="9" borderId="17" xfId="0" applyFont="1" applyFill="1" applyBorder="1" applyAlignment="1">
      <alignment horizontal="left" vertical="top"/>
    </xf>
    <xf numFmtId="0" fontId="44" fillId="0" borderId="17" xfId="0" applyFont="1" applyFill="1" applyBorder="1" applyAlignment="1">
      <alignment horizontal="left" vertical="top" wrapText="1"/>
    </xf>
    <xf numFmtId="0" fontId="44" fillId="9" borderId="17" xfId="0" applyFont="1" applyFill="1" applyBorder="1" applyAlignment="1">
      <alignment horizontal="left" vertical="top"/>
    </xf>
    <xf numFmtId="0" fontId="44" fillId="9" borderId="17" xfId="6" applyFont="1" applyFill="1" applyBorder="1" applyAlignment="1">
      <alignment horizontal="left" vertical="top"/>
    </xf>
    <xf numFmtId="0" fontId="45" fillId="9" borderId="17" xfId="6" applyFont="1" applyFill="1" applyBorder="1" applyAlignment="1">
      <alignment horizontal="left" vertical="top"/>
    </xf>
    <xf numFmtId="0" fontId="44" fillId="9" borderId="17" xfId="6" applyFont="1" applyFill="1" applyBorder="1" applyAlignment="1">
      <alignment horizontal="left" vertical="top" wrapText="1"/>
    </xf>
    <xf numFmtId="0" fontId="10" fillId="21" borderId="17" xfId="0" applyFont="1" applyFill="1" applyBorder="1" applyAlignment="1">
      <alignment horizontal="left" vertical="center" wrapText="1"/>
    </xf>
    <xf numFmtId="0" fontId="18" fillId="9" borderId="17" xfId="0" applyFont="1" applyFill="1" applyBorder="1" applyAlignment="1">
      <alignment vertical="top" wrapText="1"/>
    </xf>
    <xf numFmtId="9" fontId="36" fillId="9" borderId="17" xfId="0" applyNumberFormat="1" applyFont="1" applyFill="1" applyBorder="1" applyAlignment="1">
      <alignment horizontal="left" vertical="top" wrapText="1"/>
    </xf>
    <xf numFmtId="0" fontId="10" fillId="8" borderId="3" xfId="0" applyFont="1" applyFill="1" applyBorder="1" applyAlignment="1">
      <alignment horizontal="left"/>
    </xf>
    <xf numFmtId="0" fontId="41" fillId="9" borderId="17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indent="15"/>
    </xf>
    <xf numFmtId="0" fontId="10" fillId="4" borderId="3" xfId="0" applyFont="1" applyFill="1" applyBorder="1" applyAlignment="1">
      <alignment horizontal="left"/>
    </xf>
    <xf numFmtId="0" fontId="10" fillId="10" borderId="3" xfId="0" applyFont="1" applyFill="1" applyBorder="1" applyAlignment="1" applyProtection="1">
      <protection locked="0"/>
    </xf>
    <xf numFmtId="3" fontId="11" fillId="9" borderId="6" xfId="0" applyNumberFormat="1" applyFont="1" applyFill="1" applyBorder="1" applyAlignment="1" applyProtection="1">
      <alignment horizontal="center"/>
      <protection locked="0"/>
    </xf>
    <xf numFmtId="3" fontId="11" fillId="7" borderId="7" xfId="0" applyNumberFormat="1" applyFont="1" applyFill="1" applyBorder="1"/>
    <xf numFmtId="1" fontId="11" fillId="9" borderId="19" xfId="0" applyNumberFormat="1" applyFont="1" applyFill="1" applyBorder="1" applyAlignment="1" applyProtection="1">
      <alignment horizontal="center"/>
      <protection locked="0"/>
    </xf>
    <xf numFmtId="3" fontId="11" fillId="9" borderId="19" xfId="0" applyNumberFormat="1" applyFont="1" applyFill="1" applyBorder="1" applyAlignment="1" applyProtection="1">
      <alignment horizontal="center"/>
      <protection locked="0"/>
    </xf>
    <xf numFmtId="2" fontId="11" fillId="9" borderId="19" xfId="0" applyNumberFormat="1" applyFont="1" applyFill="1" applyBorder="1" applyAlignment="1" applyProtection="1">
      <alignment horizontal="center"/>
      <protection locked="0"/>
    </xf>
    <xf numFmtId="9" fontId="10" fillId="9" borderId="19" xfId="7" applyFont="1" applyFill="1" applyBorder="1" applyAlignment="1" applyProtection="1">
      <alignment horizontal="center"/>
      <protection locked="0"/>
    </xf>
    <xf numFmtId="9" fontId="11" fillId="9" borderId="19" xfId="0" applyNumberFormat="1" applyFont="1" applyFill="1" applyBorder="1" applyAlignment="1" applyProtection="1">
      <alignment horizontal="center"/>
      <protection locked="0"/>
    </xf>
    <xf numFmtId="0" fontId="11" fillId="9" borderId="0" xfId="0" applyFont="1" applyFill="1"/>
    <xf numFmtId="0" fontId="11" fillId="9" borderId="17" xfId="0" applyFont="1" applyFill="1" applyBorder="1" applyAlignment="1">
      <alignment horizontal="center" vertical="center" wrapText="1"/>
    </xf>
    <xf numFmtId="0" fontId="44" fillId="9" borderId="17" xfId="0" applyFont="1" applyFill="1" applyBorder="1" applyAlignment="1">
      <alignment horizontal="left" vertical="center" wrapText="1"/>
    </xf>
    <xf numFmtId="0" fontId="11" fillId="41" borderId="17" xfId="0" applyFont="1" applyFill="1" applyBorder="1" applyAlignment="1">
      <alignment horizontal="center" vertical="center"/>
    </xf>
    <xf numFmtId="0" fontId="11" fillId="9" borderId="17" xfId="8" applyFont="1" applyFill="1" applyBorder="1" applyAlignment="1">
      <alignment horizontal="center" vertical="center"/>
    </xf>
    <xf numFmtId="0" fontId="11" fillId="41" borderId="17" xfId="8" applyFont="1" applyFill="1" applyBorder="1" applyAlignment="1">
      <alignment horizontal="center" vertical="center"/>
    </xf>
    <xf numFmtId="0" fontId="11" fillId="9" borderId="17" xfId="0" applyFont="1" applyFill="1" applyBorder="1" applyAlignment="1">
      <alignment horizontal="center" vertical="center"/>
    </xf>
    <xf numFmtId="0" fontId="40" fillId="9" borderId="27" xfId="0" applyFont="1" applyFill="1" applyBorder="1" applyAlignment="1">
      <alignment vertical="center" wrapText="1"/>
    </xf>
    <xf numFmtId="0" fontId="40" fillId="41" borderId="27" xfId="0" applyFont="1" applyFill="1" applyBorder="1" applyAlignment="1">
      <alignment vertical="center" wrapText="1"/>
    </xf>
    <xf numFmtId="0" fontId="36" fillId="9" borderId="17" xfId="0" applyFont="1" applyFill="1" applyBorder="1" applyProtection="1">
      <protection locked="0"/>
    </xf>
    <xf numFmtId="0" fontId="37" fillId="9" borderId="17" xfId="0" applyFont="1" applyFill="1" applyBorder="1" applyProtection="1">
      <protection locked="0"/>
    </xf>
    <xf numFmtId="0" fontId="37" fillId="9" borderId="17" xfId="0" applyFont="1" applyFill="1" applyBorder="1" applyAlignment="1">
      <alignment horizontal="center" vertical="center"/>
    </xf>
    <xf numFmtId="0" fontId="36" fillId="9" borderId="17" xfId="0" applyFont="1" applyFill="1" applyBorder="1" applyAlignment="1">
      <alignment horizontal="center" vertical="center"/>
    </xf>
    <xf numFmtId="0" fontId="31" fillId="9" borderId="17" xfId="0" applyFont="1" applyFill="1" applyBorder="1" applyAlignment="1">
      <alignment horizontal="center" vertical="center"/>
    </xf>
    <xf numFmtId="0" fontId="37" fillId="9" borderId="17" xfId="6" applyFont="1" applyFill="1" applyBorder="1" applyAlignment="1">
      <alignment horizontal="center" vertical="center"/>
    </xf>
    <xf numFmtId="0" fontId="36" fillId="9" borderId="17" xfId="6" applyFont="1" applyFill="1" applyBorder="1" applyAlignment="1">
      <alignment horizontal="center" vertical="center"/>
    </xf>
    <xf numFmtId="0" fontId="37" fillId="9" borderId="17" xfId="6" applyFont="1" applyFill="1" applyBorder="1" applyProtection="1">
      <protection locked="0"/>
    </xf>
    <xf numFmtId="0" fontId="36" fillId="9" borderId="17" xfId="6" applyFont="1" applyFill="1" applyBorder="1" applyProtection="1">
      <protection locked="0"/>
    </xf>
    <xf numFmtId="0" fontId="47" fillId="0" borderId="30" xfId="0" applyFont="1" applyFill="1" applyBorder="1" applyAlignment="1">
      <alignment vertical="center" wrapText="1"/>
    </xf>
    <xf numFmtId="0" fontId="18" fillId="9" borderId="17" xfId="0" applyFont="1" applyFill="1" applyBorder="1" applyAlignment="1">
      <alignment vertical="center" wrapText="1"/>
    </xf>
    <xf numFmtId="0" fontId="11" fillId="0" borderId="17" xfId="0" applyFont="1" applyFill="1" applyBorder="1" applyAlignment="1" applyProtection="1">
      <alignment horizontal="center" vertical="center"/>
      <protection locked="0"/>
    </xf>
    <xf numFmtId="3" fontId="11" fillId="0" borderId="17" xfId="0" applyNumberFormat="1" applyFont="1" applyFill="1" applyBorder="1" applyAlignment="1" applyProtection="1">
      <alignment horizontal="center" vertical="center"/>
      <protection locked="0"/>
    </xf>
    <xf numFmtId="4" fontId="11" fillId="0" borderId="17" xfId="0" applyNumberFormat="1" applyFont="1" applyFill="1" applyBorder="1" applyAlignment="1" applyProtection="1">
      <alignment horizontal="center" vertical="center"/>
    </xf>
    <xf numFmtId="1" fontId="11" fillId="0" borderId="17" xfId="0" applyNumberFormat="1" applyFont="1" applyFill="1" applyBorder="1" applyAlignment="1" applyProtection="1">
      <alignment horizontal="center" vertical="top"/>
      <protection locked="0"/>
    </xf>
    <xf numFmtId="4" fontId="11" fillId="0" borderId="17" xfId="0" applyNumberFormat="1" applyFont="1" applyFill="1" applyBorder="1" applyAlignment="1" applyProtection="1">
      <alignment vertical="top"/>
      <protection locked="0"/>
    </xf>
    <xf numFmtId="0" fontId="48" fillId="0" borderId="0" xfId="0" applyFont="1" applyFill="1" applyBorder="1"/>
    <xf numFmtId="0" fontId="48" fillId="0" borderId="17" xfId="0" applyFont="1" applyFill="1" applyBorder="1" applyAlignment="1" applyProtection="1">
      <alignment vertical="top" wrapText="1"/>
      <protection locked="0"/>
    </xf>
    <xf numFmtId="0" fontId="48" fillId="0" borderId="17" xfId="0" applyNumberFormat="1" applyFont="1" applyFill="1" applyBorder="1" applyAlignment="1" applyProtection="1">
      <alignment horizontal="center" vertical="top"/>
    </xf>
    <xf numFmtId="3" fontId="48" fillId="0" borderId="17" xfId="0" applyNumberFormat="1" applyFont="1" applyFill="1" applyBorder="1" applyAlignment="1" applyProtection="1">
      <alignment horizontal="right" vertical="top"/>
      <protection locked="0"/>
    </xf>
    <xf numFmtId="4" fontId="48" fillId="0" borderId="17" xfId="0" applyNumberFormat="1" applyFont="1" applyFill="1" applyBorder="1" applyAlignment="1" applyProtection="1">
      <alignment horizontal="right" vertical="top"/>
    </xf>
    <xf numFmtId="0" fontId="48" fillId="0" borderId="17" xfId="0" applyFont="1" applyFill="1" applyBorder="1" applyAlignment="1" applyProtection="1">
      <alignment vertical="top"/>
      <protection locked="0"/>
    </xf>
    <xf numFmtId="0" fontId="49" fillId="9" borderId="31" xfId="0" applyFont="1" applyFill="1" applyBorder="1" applyAlignment="1">
      <alignment horizontal="center" vertical="center" wrapText="1"/>
    </xf>
    <xf numFmtId="4" fontId="50" fillId="9" borderId="17" xfId="0" applyNumberFormat="1" applyFont="1" applyFill="1" applyBorder="1" applyAlignment="1">
      <alignment horizontal="center" vertical="center"/>
    </xf>
    <xf numFmtId="0" fontId="11" fillId="0" borderId="17" xfId="0" applyFont="1" applyFill="1" applyBorder="1" applyAlignment="1" applyProtection="1">
      <alignment vertical="center"/>
      <protection locked="0"/>
    </xf>
    <xf numFmtId="0" fontId="11" fillId="0" borderId="17" xfId="0" applyFont="1" applyFill="1" applyBorder="1" applyAlignment="1" applyProtection="1">
      <alignment horizontal="center" vertical="center" wrapText="1"/>
      <protection locked="0"/>
    </xf>
    <xf numFmtId="0" fontId="11" fillId="0" borderId="17" xfId="0" applyNumberFormat="1" applyFont="1" applyFill="1" applyBorder="1" applyAlignment="1" applyProtection="1">
      <alignment horizontal="center" vertical="center"/>
    </xf>
    <xf numFmtId="43" fontId="49" fillId="9" borderId="17" xfId="5" applyNumberFormat="1" applyFont="1" applyFill="1" applyBorder="1" applyAlignment="1">
      <alignment horizontal="center" vertical="center"/>
    </xf>
    <xf numFmtId="3" fontId="48" fillId="0" borderId="17" xfId="0" applyNumberFormat="1" applyFont="1" applyFill="1" applyBorder="1" applyAlignment="1" applyProtection="1">
      <alignment horizontal="center" vertical="top"/>
      <protection locked="0"/>
    </xf>
    <xf numFmtId="0" fontId="11" fillId="0" borderId="17" xfId="0" applyFont="1" applyFill="1" applyBorder="1" applyAlignment="1" applyProtection="1">
      <alignment horizontal="center" vertical="top"/>
      <protection locked="0"/>
    </xf>
    <xf numFmtId="0" fontId="50" fillId="0" borderId="32" xfId="0" applyFont="1" applyBorder="1" applyAlignment="1">
      <alignment vertical="center" wrapText="1"/>
    </xf>
    <xf numFmtId="0" fontId="11" fillId="0" borderId="17" xfId="0" applyFont="1" applyFill="1" applyBorder="1" applyAlignment="1" applyProtection="1">
      <alignment vertical="top" wrapText="1"/>
      <protection locked="0"/>
    </xf>
    <xf numFmtId="43" fontId="51" fillId="0" borderId="17" xfId="5" applyFont="1" applyFill="1" applyBorder="1" applyAlignment="1">
      <alignment horizontal="right"/>
    </xf>
    <xf numFmtId="0" fontId="36" fillId="0" borderId="17" xfId="0" applyFont="1" applyFill="1" applyBorder="1" applyAlignment="1">
      <alignment vertical="center" wrapText="1"/>
    </xf>
    <xf numFmtId="0" fontId="50" fillId="0" borderId="33" xfId="0" applyFont="1" applyBorder="1" applyAlignment="1">
      <alignment horizontal="justify" vertical="center" wrapText="1"/>
    </xf>
    <xf numFmtId="0" fontId="52" fillId="9" borderId="17" xfId="0" applyFont="1" applyFill="1" applyBorder="1" applyAlignment="1" applyProtection="1">
      <alignment horizontal="left" vertical="center"/>
      <protection locked="0"/>
    </xf>
    <xf numFmtId="0" fontId="53" fillId="9" borderId="17" xfId="0" applyNumberFormat="1" applyFont="1" applyFill="1" applyBorder="1" applyAlignment="1">
      <alignment horizontal="center" vertical="top"/>
    </xf>
    <xf numFmtId="0" fontId="52" fillId="9" borderId="17" xfId="0" applyFont="1" applyFill="1" applyBorder="1" applyAlignment="1" applyProtection="1">
      <alignment horizontal="right" vertical="center"/>
      <protection locked="0"/>
    </xf>
    <xf numFmtId="4" fontId="52" fillId="9" borderId="17" xfId="0" applyNumberFormat="1" applyFont="1" applyFill="1" applyBorder="1" applyProtection="1">
      <protection locked="0"/>
    </xf>
    <xf numFmtId="0" fontId="48" fillId="0" borderId="0" xfId="0" applyNumberFormat="1" applyFont="1" applyFill="1"/>
    <xf numFmtId="4" fontId="48" fillId="0" borderId="17" xfId="0" applyNumberFormat="1" applyFont="1" applyFill="1" applyBorder="1" applyAlignment="1" applyProtection="1">
      <alignment horizontal="center" vertical="top"/>
      <protection locked="0"/>
    </xf>
    <xf numFmtId="4" fontId="48" fillId="0" borderId="17" xfId="0" applyNumberFormat="1" applyFont="1" applyFill="1" applyBorder="1" applyAlignment="1" applyProtection="1">
      <alignment vertical="top"/>
      <protection locked="0"/>
    </xf>
    <xf numFmtId="1" fontId="48" fillId="0" borderId="17" xfId="0" applyNumberFormat="1" applyFont="1" applyFill="1" applyBorder="1" applyAlignment="1" applyProtection="1">
      <alignment horizontal="center" vertical="top"/>
      <protection locked="0"/>
    </xf>
    <xf numFmtId="4" fontId="48" fillId="0" borderId="17" xfId="0" applyNumberFormat="1" applyFont="1" applyFill="1" applyBorder="1" applyAlignment="1" applyProtection="1">
      <alignment horizontal="center" vertical="top"/>
    </xf>
    <xf numFmtId="0" fontId="18" fillId="9" borderId="17" xfId="0" applyFont="1" applyFill="1" applyBorder="1" applyAlignment="1" applyProtection="1">
      <alignment vertical="top" wrapText="1"/>
      <protection locked="0"/>
    </xf>
    <xf numFmtId="3" fontId="11" fillId="0" borderId="17" xfId="0" applyNumberFormat="1" applyFont="1" applyFill="1" applyBorder="1" applyAlignment="1" applyProtection="1">
      <alignment horizontal="center" vertical="top"/>
      <protection locked="0"/>
    </xf>
    <xf numFmtId="0" fontId="5" fillId="0" borderId="0" xfId="0" applyFont="1" applyProtection="1">
      <protection locked="0"/>
    </xf>
    <xf numFmtId="0" fontId="1" fillId="9" borderId="0" xfId="2" applyFont="1" applyFill="1" applyProtection="1">
      <protection locked="0"/>
    </xf>
    <xf numFmtId="0" fontId="1" fillId="9" borderId="0" xfId="2" applyFont="1" applyFill="1"/>
    <xf numFmtId="0" fontId="1" fillId="0" borderId="0" xfId="2" applyFont="1"/>
    <xf numFmtId="0" fontId="8" fillId="0" borderId="0" xfId="4" applyFont="1" applyProtection="1">
      <protection locked="0"/>
    </xf>
    <xf numFmtId="43" fontId="20" fillId="41" borderId="34" xfId="0" applyNumberFormat="1" applyFont="1" applyFill="1" applyBorder="1" applyProtection="1">
      <protection locked="0"/>
    </xf>
    <xf numFmtId="0" fontId="41" fillId="9" borderId="17" xfId="0" applyFont="1" applyFill="1" applyBorder="1" applyAlignment="1">
      <alignment horizontal="left" vertical="center" wrapText="1"/>
    </xf>
    <xf numFmtId="0" fontId="41" fillId="41" borderId="17" xfId="0" applyFont="1" applyFill="1" applyBorder="1" applyAlignment="1">
      <alignment horizontal="left" vertical="center" wrapText="1"/>
    </xf>
    <xf numFmtId="0" fontId="36" fillId="9" borderId="17" xfId="0" applyFont="1" applyFill="1" applyBorder="1" applyAlignment="1">
      <alignment horizontal="left" vertical="center" wrapText="1"/>
    </xf>
    <xf numFmtId="0" fontId="41" fillId="9" borderId="17" xfId="0" applyFont="1" applyFill="1" applyBorder="1" applyAlignment="1">
      <alignment horizontal="left" vertical="center" wrapText="1"/>
    </xf>
    <xf numFmtId="0" fontId="41" fillId="41" borderId="17" xfId="0" applyFont="1" applyFill="1" applyBorder="1" applyAlignment="1">
      <alignment horizontal="left" vertical="center" wrapText="1"/>
    </xf>
    <xf numFmtId="0" fontId="41" fillId="9" borderId="17" xfId="0" applyFont="1" applyFill="1" applyBorder="1" applyAlignment="1">
      <alignment vertical="center" wrapText="1"/>
    </xf>
    <xf numFmtId="0" fontId="36" fillId="41" borderId="17" xfId="0" applyFont="1" applyFill="1" applyBorder="1" applyAlignment="1">
      <alignment horizontal="left" vertical="center" wrapText="1"/>
    </xf>
    <xf numFmtId="0" fontId="44" fillId="9" borderId="17" xfId="6" applyFont="1" applyFill="1" applyBorder="1" applyAlignment="1">
      <alignment horizontal="left" vertical="center" wrapText="1"/>
    </xf>
    <xf numFmtId="0" fontId="41" fillId="41" borderId="17" xfId="0" applyFont="1" applyFill="1" applyBorder="1" applyAlignment="1">
      <alignment vertical="center" wrapText="1"/>
    </xf>
    <xf numFmtId="0" fontId="41" fillId="41" borderId="27" xfId="0" applyFont="1" applyFill="1" applyBorder="1" applyAlignment="1">
      <alignment vertical="center" wrapText="1"/>
    </xf>
    <xf numFmtId="0" fontId="41" fillId="9" borderId="17" xfId="0" applyFont="1" applyFill="1" applyBorder="1" applyAlignment="1">
      <alignment horizontal="left" vertical="center" wrapText="1"/>
    </xf>
    <xf numFmtId="0" fontId="36" fillId="9" borderId="17" xfId="0" applyFont="1" applyFill="1" applyBorder="1" applyAlignment="1">
      <alignment horizontal="left" vertical="center" wrapText="1"/>
    </xf>
    <xf numFmtId="0" fontId="37" fillId="9" borderId="22" xfId="6" applyFont="1" applyFill="1" applyBorder="1" applyAlignment="1">
      <alignment horizontal="center"/>
    </xf>
    <xf numFmtId="0" fontId="36" fillId="9" borderId="22" xfId="6" applyFont="1" applyFill="1" applyBorder="1" applyAlignment="1">
      <alignment horizontal="center"/>
    </xf>
    <xf numFmtId="0" fontId="44" fillId="9" borderId="22" xfId="6" applyFont="1" applyFill="1" applyBorder="1" applyAlignment="1">
      <alignment horizontal="left" vertical="top" wrapText="1"/>
    </xf>
    <xf numFmtId="0" fontId="44" fillId="9" borderId="22" xfId="6" applyFont="1" applyFill="1" applyBorder="1" applyAlignment="1">
      <alignment horizontal="left" vertical="center"/>
    </xf>
    <xf numFmtId="0" fontId="44" fillId="9" borderId="22" xfId="6" applyFont="1" applyFill="1" applyBorder="1" applyAlignment="1">
      <alignment horizontal="center" vertical="top"/>
    </xf>
    <xf numFmtId="0" fontId="45" fillId="9" borderId="22" xfId="6" applyFont="1" applyFill="1" applyBorder="1" applyAlignment="1">
      <alignment horizontal="center" vertical="top"/>
    </xf>
    <xf numFmtId="0" fontId="37" fillId="9" borderId="17" xfId="6" applyFont="1" applyFill="1" applyBorder="1" applyAlignment="1"/>
    <xf numFmtId="0" fontId="44" fillId="9" borderId="22" xfId="6" applyFont="1" applyFill="1" applyBorder="1" applyAlignment="1">
      <alignment horizontal="left" vertical="center" wrapText="1"/>
    </xf>
    <xf numFmtId="0" fontId="29" fillId="9" borderId="17" xfId="6" applyFont="1" applyFill="1" applyBorder="1"/>
    <xf numFmtId="0" fontId="54" fillId="42" borderId="23" xfId="0" applyFont="1" applyFill="1" applyBorder="1" applyAlignment="1">
      <alignment horizontal="left" vertical="center" wrapText="1"/>
    </xf>
    <xf numFmtId="0" fontId="54" fillId="42" borderId="16" xfId="0" applyFont="1" applyFill="1" applyBorder="1" applyAlignment="1">
      <alignment horizontal="left" vertical="center" wrapText="1"/>
    </xf>
    <xf numFmtId="0" fontId="54" fillId="42" borderId="36" xfId="0" applyFont="1" applyFill="1" applyBorder="1" applyAlignment="1">
      <alignment horizontal="left" vertical="center" wrapText="1"/>
    </xf>
    <xf numFmtId="0" fontId="40" fillId="41" borderId="17" xfId="0" applyFont="1" applyFill="1" applyBorder="1" applyAlignment="1">
      <alignment horizontal="left" vertical="center" wrapText="1"/>
    </xf>
    <xf numFmtId="0" fontId="44" fillId="9" borderId="17" xfId="0" applyFont="1" applyFill="1" applyBorder="1" applyAlignment="1">
      <alignment vertical="center"/>
    </xf>
    <xf numFmtId="0" fontId="44" fillId="9" borderId="17" xfId="0" applyFont="1" applyFill="1" applyBorder="1" applyAlignment="1">
      <alignment vertical="center" wrapText="1"/>
    </xf>
    <xf numFmtId="0" fontId="43" fillId="43" borderId="17" xfId="0" applyFont="1" applyFill="1" applyBorder="1" applyAlignment="1">
      <alignment horizontal="center" vertical="center" wrapText="1"/>
    </xf>
    <xf numFmtId="9" fontId="36" fillId="31" borderId="17" xfId="0" applyNumberFormat="1" applyFont="1" applyFill="1" applyBorder="1" applyAlignment="1">
      <alignment horizontal="left" vertical="center" wrapText="1"/>
    </xf>
    <xf numFmtId="0" fontId="37" fillId="31" borderId="22" xfId="6" applyFont="1" applyFill="1" applyBorder="1" applyAlignment="1">
      <alignment horizontal="center"/>
    </xf>
    <xf numFmtId="0" fontId="37" fillId="31" borderId="17" xfId="6" applyFont="1" applyFill="1" applyBorder="1" applyAlignment="1"/>
    <xf numFmtId="0" fontId="44" fillId="31" borderId="22" xfId="6" applyFont="1" applyFill="1" applyBorder="1" applyAlignment="1">
      <alignment horizontal="left" vertical="top" wrapText="1"/>
    </xf>
    <xf numFmtId="0" fontId="44" fillId="31" borderId="22" xfId="6" applyFont="1" applyFill="1" applyBorder="1" applyAlignment="1">
      <alignment horizontal="left" vertical="center"/>
    </xf>
    <xf numFmtId="0" fontId="44" fillId="31" borderId="22" xfId="6" applyFont="1" applyFill="1" applyBorder="1" applyAlignment="1">
      <alignment horizontal="center" vertical="top"/>
    </xf>
    <xf numFmtId="0" fontId="45" fillId="31" borderId="22" xfId="6" applyFont="1" applyFill="1" applyBorder="1" applyAlignment="1">
      <alignment horizontal="center" vertical="top"/>
    </xf>
    <xf numFmtId="0" fontId="44" fillId="31" borderId="17" xfId="0" applyFont="1" applyFill="1" applyBorder="1" applyAlignment="1">
      <alignment vertical="center" wrapText="1"/>
    </xf>
    <xf numFmtId="9" fontId="36" fillId="31" borderId="17" xfId="0" applyNumberFormat="1" applyFont="1" applyFill="1" applyBorder="1" applyAlignment="1">
      <alignment horizontal="left" vertical="top" wrapText="1"/>
    </xf>
    <xf numFmtId="0" fontId="37" fillId="31" borderId="17" xfId="6" applyFont="1" applyFill="1" applyBorder="1" applyProtection="1">
      <protection locked="0"/>
    </xf>
    <xf numFmtId="0" fontId="36" fillId="31" borderId="17" xfId="6" applyFont="1" applyFill="1" applyBorder="1" applyProtection="1">
      <protection locked="0"/>
    </xf>
    <xf numFmtId="0" fontId="44" fillId="31" borderId="17" xfId="6" applyFont="1" applyFill="1" applyBorder="1" applyAlignment="1">
      <alignment horizontal="left" vertical="top" wrapText="1"/>
    </xf>
    <xf numFmtId="0" fontId="44" fillId="31" borderId="17" xfId="6" applyFont="1" applyFill="1" applyBorder="1" applyAlignment="1">
      <alignment horizontal="left" vertical="top"/>
    </xf>
    <xf numFmtId="0" fontId="45" fillId="31" borderId="17" xfId="6" applyFont="1" applyFill="1" applyBorder="1" applyAlignment="1">
      <alignment horizontal="left" vertical="top"/>
    </xf>
    <xf numFmtId="0" fontId="44" fillId="31" borderId="17" xfId="0" applyFont="1" applyFill="1" applyBorder="1" applyAlignment="1">
      <alignment horizontal="left" vertical="top"/>
    </xf>
    <xf numFmtId="0" fontId="41" fillId="9" borderId="17" xfId="0" applyFont="1" applyFill="1" applyBorder="1" applyAlignment="1">
      <alignment horizontal="left" vertical="center" wrapText="1"/>
    </xf>
    <xf numFmtId="0" fontId="41" fillId="41" borderId="17" xfId="0" applyFont="1" applyFill="1" applyBorder="1" applyAlignment="1">
      <alignment horizontal="left" vertical="center" wrapText="1"/>
    </xf>
    <xf numFmtId="0" fontId="36" fillId="9" borderId="17" xfId="0" applyFont="1" applyFill="1" applyBorder="1" applyAlignment="1">
      <alignment horizontal="left" vertical="center" wrapText="1"/>
    </xf>
    <xf numFmtId="0" fontId="41" fillId="41" borderId="27" xfId="0" applyFont="1" applyFill="1" applyBorder="1" applyAlignment="1">
      <alignment horizontal="left" vertical="center" wrapText="1"/>
    </xf>
    <xf numFmtId="0" fontId="41" fillId="41" borderId="22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 applyProtection="1">
      <alignment horizontal="center"/>
      <protection locked="0"/>
    </xf>
    <xf numFmtId="0" fontId="10" fillId="4" borderId="29" xfId="0" applyFont="1" applyFill="1" applyBorder="1" applyAlignment="1" applyProtection="1">
      <alignment horizontal="center"/>
      <protection locked="0"/>
    </xf>
    <xf numFmtId="0" fontId="10" fillId="8" borderId="0" xfId="0" applyFont="1" applyFill="1" applyBorder="1" applyAlignment="1" applyProtection="1">
      <alignment horizontal="center"/>
      <protection locked="0"/>
    </xf>
    <xf numFmtId="0" fontId="10" fillId="8" borderId="29" xfId="0" applyFont="1" applyFill="1" applyBorder="1" applyAlignment="1" applyProtection="1">
      <alignment horizontal="center"/>
      <protection locked="0"/>
    </xf>
    <xf numFmtId="0" fontId="10" fillId="10" borderId="0" xfId="0" applyFont="1" applyFill="1" applyBorder="1" applyAlignment="1" applyProtection="1">
      <alignment horizontal="center"/>
      <protection locked="0"/>
    </xf>
    <xf numFmtId="0" fontId="10" fillId="10" borderId="29" xfId="0" applyFont="1" applyFill="1" applyBorder="1" applyAlignment="1" applyProtection="1">
      <alignment horizontal="center"/>
      <protection locked="0"/>
    </xf>
    <xf numFmtId="0" fontId="10" fillId="11" borderId="12" xfId="0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12" xfId="0" applyFont="1" applyFill="1" applyBorder="1" applyAlignment="1">
      <alignment horizontal="center" vertical="center"/>
    </xf>
    <xf numFmtId="0" fontId="10" fillId="11" borderId="4" xfId="0" applyFont="1" applyFill="1" applyBorder="1" applyAlignment="1">
      <alignment horizontal="center" vertical="center"/>
    </xf>
    <xf numFmtId="0" fontId="10" fillId="11" borderId="12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0" fontId="30" fillId="0" borderId="3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0" fillId="0" borderId="11" xfId="0" applyFont="1" applyFill="1" applyBorder="1" applyAlignment="1">
      <alignment horizontal="center"/>
    </xf>
    <xf numFmtId="0" fontId="31" fillId="0" borderId="3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31" fillId="0" borderId="11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43" fillId="41" borderId="27" xfId="0" applyFont="1" applyFill="1" applyBorder="1" applyAlignment="1">
      <alignment horizontal="center" vertical="center" wrapText="1"/>
    </xf>
    <xf numFmtId="0" fontId="43" fillId="41" borderId="22" xfId="0" applyFont="1" applyFill="1" applyBorder="1" applyAlignment="1">
      <alignment horizontal="center" vertical="center" wrapText="1"/>
    </xf>
    <xf numFmtId="0" fontId="37" fillId="9" borderId="27" xfId="6" applyFont="1" applyFill="1" applyBorder="1" applyAlignment="1">
      <alignment horizontal="center"/>
    </xf>
    <xf numFmtId="0" fontId="37" fillId="9" borderId="22" xfId="6" applyFont="1" applyFill="1" applyBorder="1" applyAlignment="1">
      <alignment horizontal="center"/>
    </xf>
    <xf numFmtId="0" fontId="36" fillId="9" borderId="27" xfId="6" applyFont="1" applyFill="1" applyBorder="1" applyAlignment="1">
      <alignment horizontal="center"/>
    </xf>
    <xf numFmtId="0" fontId="36" fillId="9" borderId="22" xfId="6" applyFont="1" applyFill="1" applyBorder="1" applyAlignment="1">
      <alignment horizontal="center"/>
    </xf>
    <xf numFmtId="0" fontId="45" fillId="9" borderId="27" xfId="6" applyFont="1" applyFill="1" applyBorder="1" applyAlignment="1">
      <alignment horizontal="center" vertical="top"/>
    </xf>
    <xf numFmtId="0" fontId="45" fillId="9" borderId="22" xfId="6" applyFont="1" applyFill="1" applyBorder="1" applyAlignment="1">
      <alignment horizontal="center" vertical="top"/>
    </xf>
    <xf numFmtId="0" fontId="44" fillId="9" borderId="27" xfId="0" applyFont="1" applyFill="1" applyBorder="1" applyAlignment="1">
      <alignment horizontal="left" vertical="center" wrapText="1"/>
    </xf>
    <xf numFmtId="0" fontId="44" fillId="9" borderId="22" xfId="0" applyFont="1" applyFill="1" applyBorder="1" applyAlignment="1">
      <alignment horizontal="left" vertical="center" wrapText="1"/>
    </xf>
    <xf numFmtId="0" fontId="44" fillId="9" borderId="27" xfId="6" applyFont="1" applyFill="1" applyBorder="1" applyAlignment="1">
      <alignment horizontal="left" vertical="top" wrapText="1"/>
    </xf>
    <xf numFmtId="0" fontId="44" fillId="9" borderId="22" xfId="6" applyFont="1" applyFill="1" applyBorder="1" applyAlignment="1">
      <alignment horizontal="left" vertical="top" wrapText="1"/>
    </xf>
    <xf numFmtId="0" fontId="44" fillId="9" borderId="27" xfId="6" applyFont="1" applyFill="1" applyBorder="1" applyAlignment="1">
      <alignment horizontal="left" vertical="center"/>
    </xf>
    <xf numFmtId="0" fontId="44" fillId="9" borderId="22" xfId="6" applyFont="1" applyFill="1" applyBorder="1" applyAlignment="1">
      <alignment horizontal="left" vertical="center"/>
    </xf>
    <xf numFmtId="0" fontId="44" fillId="9" borderId="27" xfId="6" applyFont="1" applyFill="1" applyBorder="1" applyAlignment="1">
      <alignment horizontal="center" vertical="top"/>
    </xf>
    <xf numFmtId="0" fontId="44" fillId="9" borderId="22" xfId="6" applyFont="1" applyFill="1" applyBorder="1" applyAlignment="1">
      <alignment horizontal="center" vertical="top"/>
    </xf>
    <xf numFmtId="0" fontId="41" fillId="41" borderId="30" xfId="0" applyFont="1" applyFill="1" applyBorder="1" applyAlignment="1">
      <alignment horizontal="left" vertical="center" wrapText="1"/>
    </xf>
    <xf numFmtId="0" fontId="29" fillId="9" borderId="35" xfId="6" applyFont="1" applyFill="1" applyBorder="1" applyAlignment="1">
      <alignment horizontal="center"/>
    </xf>
    <xf numFmtId="0" fontId="29" fillId="9" borderId="2" xfId="6" applyFont="1" applyFill="1" applyBorder="1" applyAlignment="1">
      <alignment horizontal="center"/>
    </xf>
    <xf numFmtId="0" fontId="36" fillId="9" borderId="27" xfId="0" applyFont="1" applyFill="1" applyBorder="1" applyAlignment="1">
      <alignment horizontal="left" vertical="center" wrapText="1"/>
    </xf>
    <xf numFmtId="0" fontId="36" fillId="9" borderId="22" xfId="0" applyFont="1" applyFill="1" applyBorder="1" applyAlignment="1">
      <alignment horizontal="left" vertical="center" wrapText="1"/>
    </xf>
    <xf numFmtId="0" fontId="36" fillId="9" borderId="17" xfId="0" applyFont="1" applyFill="1" applyBorder="1" applyAlignment="1">
      <alignment horizontal="left" vertical="center"/>
    </xf>
    <xf numFmtId="0" fontId="41" fillId="9" borderId="27" xfId="0" applyFont="1" applyFill="1" applyBorder="1" applyAlignment="1">
      <alignment horizontal="left" vertical="center" wrapText="1"/>
    </xf>
    <xf numFmtId="0" fontId="41" fillId="9" borderId="30" xfId="0" applyFont="1" applyFill="1" applyBorder="1" applyAlignment="1">
      <alignment horizontal="left" vertical="center" wrapText="1"/>
    </xf>
    <xf numFmtId="0" fontId="41" fillId="9" borderId="22" xfId="0" applyFont="1" applyFill="1" applyBorder="1" applyAlignment="1">
      <alignment horizontal="left" vertical="center" wrapText="1"/>
    </xf>
    <xf numFmtId="0" fontId="36" fillId="9" borderId="30" xfId="0" applyFont="1" applyFill="1" applyBorder="1" applyAlignment="1">
      <alignment horizontal="left" vertical="center" wrapText="1"/>
    </xf>
    <xf numFmtId="0" fontId="18" fillId="0" borderId="3" xfId="6" applyFont="1" applyFill="1" applyBorder="1" applyAlignment="1">
      <alignment horizontal="center"/>
    </xf>
    <xf numFmtId="0" fontId="18" fillId="0" borderId="0" xfId="6" applyFont="1" applyFill="1" applyBorder="1" applyAlignment="1">
      <alignment horizontal="center"/>
    </xf>
    <xf numFmtId="0" fontId="30" fillId="0" borderId="3" xfId="6" applyFont="1" applyFill="1" applyBorder="1" applyAlignment="1">
      <alignment horizontal="center"/>
    </xf>
    <xf numFmtId="0" fontId="30" fillId="0" borderId="0" xfId="6" applyFont="1" applyFill="1" applyBorder="1" applyAlignment="1">
      <alignment horizontal="center"/>
    </xf>
    <xf numFmtId="0" fontId="31" fillId="0" borderId="3" xfId="6" applyFont="1" applyFill="1" applyBorder="1" applyAlignment="1">
      <alignment horizontal="center"/>
    </xf>
    <xf numFmtId="0" fontId="31" fillId="0" borderId="0" xfId="6" applyFont="1" applyFill="1" applyBorder="1" applyAlignment="1">
      <alignment horizontal="center"/>
    </xf>
    <xf numFmtId="0" fontId="10" fillId="0" borderId="10" xfId="6" applyFont="1" applyFill="1" applyBorder="1" applyAlignment="1">
      <alignment horizontal="center"/>
    </xf>
    <xf numFmtId="0" fontId="10" fillId="0" borderId="0" xfId="6" applyFont="1" applyFill="1" applyBorder="1" applyAlignment="1">
      <alignment horizontal="center"/>
    </xf>
    <xf numFmtId="0" fontId="10" fillId="4" borderId="10" xfId="6" applyFont="1" applyFill="1" applyBorder="1" applyAlignment="1">
      <alignment horizontal="center"/>
    </xf>
    <xf numFmtId="0" fontId="10" fillId="4" borderId="0" xfId="6" applyFont="1" applyFill="1" applyBorder="1" applyAlignment="1">
      <alignment horizontal="center"/>
    </xf>
    <xf numFmtId="0" fontId="10" fillId="4" borderId="28" xfId="6" applyFont="1" applyFill="1" applyBorder="1" applyAlignment="1">
      <alignment horizontal="center"/>
    </xf>
    <xf numFmtId="0" fontId="10" fillId="4" borderId="2" xfId="6" applyFont="1" applyFill="1" applyBorder="1" applyAlignment="1">
      <alignment horizontal="center"/>
    </xf>
    <xf numFmtId="0" fontId="41" fillId="9" borderId="27" xfId="0" applyFont="1" applyFill="1" applyBorder="1" applyAlignment="1">
      <alignment horizontal="center" vertical="center" wrapText="1"/>
    </xf>
    <xf numFmtId="0" fontId="41" fillId="9" borderId="30" xfId="0" applyFont="1" applyFill="1" applyBorder="1" applyAlignment="1">
      <alignment horizontal="center" vertical="center" wrapText="1"/>
    </xf>
    <xf numFmtId="0" fontId="41" fillId="9" borderId="22" xfId="0" applyFont="1" applyFill="1" applyBorder="1" applyAlignment="1">
      <alignment horizontal="center" vertical="center" wrapText="1"/>
    </xf>
    <xf numFmtId="0" fontId="10" fillId="8" borderId="0" xfId="0" applyFont="1" applyFill="1" applyBorder="1" applyAlignment="1">
      <alignment horizontal="left"/>
    </xf>
    <xf numFmtId="0" fontId="10" fillId="10" borderId="13" xfId="0" applyFont="1" applyFill="1" applyBorder="1" applyAlignment="1" applyProtection="1">
      <alignment horizontal="left"/>
    </xf>
    <xf numFmtId="0" fontId="10" fillId="4" borderId="0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8" fillId="0" borderId="8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18" fillId="0" borderId="15" xfId="0" applyFont="1" applyFill="1" applyBorder="1" applyAlignment="1">
      <alignment horizontal="center"/>
    </xf>
    <xf numFmtId="0" fontId="30" fillId="0" borderId="10" xfId="0" applyFont="1" applyFill="1" applyBorder="1" applyAlignment="1">
      <alignment horizontal="center"/>
    </xf>
    <xf numFmtId="0" fontId="31" fillId="0" borderId="10" xfId="0" applyFont="1" applyFill="1" applyBorder="1" applyAlignment="1">
      <alignment horizontal="center"/>
    </xf>
    <xf numFmtId="0" fontId="10" fillId="8" borderId="11" xfId="0" applyFont="1" applyFill="1" applyBorder="1" applyAlignment="1">
      <alignment horizontal="left"/>
    </xf>
    <xf numFmtId="0" fontId="10" fillId="10" borderId="0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22" fillId="11" borderId="4" xfId="3" applyFont="1" applyFill="1" applyBorder="1" applyAlignment="1">
      <alignment horizontal="center" textRotation="90"/>
    </xf>
    <xf numFmtId="0" fontId="22" fillId="11" borderId="5" xfId="3" applyFont="1" applyFill="1" applyBorder="1" applyAlignment="1">
      <alignment horizontal="center" vertical="center"/>
    </xf>
    <xf numFmtId="0" fontId="22" fillId="11" borderId="12" xfId="3" applyFont="1" applyFill="1" applyBorder="1" applyAlignment="1">
      <alignment horizontal="center" vertical="center"/>
    </xf>
    <xf numFmtId="0" fontId="15" fillId="11" borderId="4" xfId="0" applyFont="1" applyFill="1" applyBorder="1" applyAlignment="1">
      <alignment horizontal="center" vertical="center" wrapText="1"/>
    </xf>
    <xf numFmtId="0" fontId="15" fillId="11" borderId="4" xfId="0" applyFont="1" applyFill="1" applyBorder="1" applyAlignment="1">
      <alignment horizontal="center" vertical="center"/>
    </xf>
    <xf numFmtId="0" fontId="22" fillId="11" borderId="4" xfId="3" applyFont="1" applyFill="1" applyBorder="1" applyAlignment="1">
      <alignment horizontal="center" vertical="center"/>
    </xf>
    <xf numFmtId="0" fontId="22" fillId="11" borderId="5" xfId="3" applyFont="1" applyFill="1" applyBorder="1" applyAlignment="1">
      <alignment horizontal="center" vertical="center" wrapText="1"/>
    </xf>
    <xf numFmtId="0" fontId="22" fillId="11" borderId="12" xfId="3" applyFont="1" applyFill="1" applyBorder="1" applyAlignment="1">
      <alignment horizontal="center" vertical="center" wrapText="1"/>
    </xf>
  </cellXfs>
  <cellStyles count="9">
    <cellStyle name="Millares 2" xfId="1"/>
    <cellStyle name="Millares 3" xfId="5"/>
    <cellStyle name="Normal" xfId="0" builtinId="0"/>
    <cellStyle name="Normal 2" xfId="2"/>
    <cellStyle name="Normal 2 2" xfId="3"/>
    <cellStyle name="Normal 3" xfId="4"/>
    <cellStyle name="Normal 4" xfId="6"/>
    <cellStyle name="Normal 5" xfId="8"/>
    <cellStyle name="Porcentaje" xfId="7" builtinId="5"/>
  </cellStyles>
  <dxfs count="35"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FF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647700</xdr:colOff>
      <xdr:row>48</xdr:row>
      <xdr:rowOff>0</xdr:rowOff>
    </xdr:from>
    <xdr:ext cx="752475" cy="0"/>
    <xdr:pic>
      <xdr:nvPicPr>
        <xdr:cNvPr id="2" name="2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446972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48</xdr:row>
      <xdr:rowOff>0</xdr:rowOff>
    </xdr:from>
    <xdr:ext cx="752475" cy="0"/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446972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48</xdr:row>
      <xdr:rowOff>0</xdr:rowOff>
    </xdr:from>
    <xdr:ext cx="752475" cy="0"/>
    <xdr:pic>
      <xdr:nvPicPr>
        <xdr:cNvPr id="4" name="2 Image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446972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48</xdr:row>
      <xdr:rowOff>0</xdr:rowOff>
    </xdr:from>
    <xdr:ext cx="752475" cy="0"/>
    <xdr:pic>
      <xdr:nvPicPr>
        <xdr:cNvPr id="5" name="2 Imagen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446972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48</xdr:row>
      <xdr:rowOff>0</xdr:rowOff>
    </xdr:from>
    <xdr:ext cx="752475" cy="0"/>
    <xdr:pic>
      <xdr:nvPicPr>
        <xdr:cNvPr id="6" name="2 Imagen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446972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48</xdr:row>
      <xdr:rowOff>0</xdr:rowOff>
    </xdr:from>
    <xdr:ext cx="752475" cy="0"/>
    <xdr:pic>
      <xdr:nvPicPr>
        <xdr:cNvPr id="7" name="2 Imagen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446972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48</xdr:row>
      <xdr:rowOff>0</xdr:rowOff>
    </xdr:from>
    <xdr:ext cx="752475" cy="0"/>
    <xdr:pic>
      <xdr:nvPicPr>
        <xdr:cNvPr id="8" name="2 Imagen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446972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48</xdr:row>
      <xdr:rowOff>0</xdr:rowOff>
    </xdr:from>
    <xdr:ext cx="752475" cy="0"/>
    <xdr:pic>
      <xdr:nvPicPr>
        <xdr:cNvPr id="9" name="2 Imagen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446972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48</xdr:row>
      <xdr:rowOff>0</xdr:rowOff>
    </xdr:from>
    <xdr:ext cx="752475" cy="0"/>
    <xdr:pic>
      <xdr:nvPicPr>
        <xdr:cNvPr id="10" name="2 Imagen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446972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48</xdr:row>
      <xdr:rowOff>0</xdr:rowOff>
    </xdr:from>
    <xdr:ext cx="752475" cy="0"/>
    <xdr:pic>
      <xdr:nvPicPr>
        <xdr:cNvPr id="11" name="2 Imagen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446972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48</xdr:row>
      <xdr:rowOff>0</xdr:rowOff>
    </xdr:from>
    <xdr:ext cx="752475" cy="0"/>
    <xdr:pic>
      <xdr:nvPicPr>
        <xdr:cNvPr id="12" name="2 Imagen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446972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48</xdr:row>
      <xdr:rowOff>0</xdr:rowOff>
    </xdr:from>
    <xdr:ext cx="752475" cy="0"/>
    <xdr:pic>
      <xdr:nvPicPr>
        <xdr:cNvPr id="13" name="2 Imagen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2446972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48</xdr:row>
      <xdr:rowOff>0</xdr:rowOff>
    </xdr:from>
    <xdr:ext cx="752475" cy="0"/>
    <xdr:pic>
      <xdr:nvPicPr>
        <xdr:cNvPr id="14" name="2 Imagen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2446972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48</xdr:row>
      <xdr:rowOff>0</xdr:rowOff>
    </xdr:from>
    <xdr:ext cx="752475" cy="0"/>
    <xdr:pic>
      <xdr:nvPicPr>
        <xdr:cNvPr id="15" name="2 Imagen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2446972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48</xdr:row>
      <xdr:rowOff>0</xdr:rowOff>
    </xdr:from>
    <xdr:ext cx="752475" cy="0"/>
    <xdr:pic>
      <xdr:nvPicPr>
        <xdr:cNvPr id="16" name="2 Imagen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2446972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48</xdr:row>
      <xdr:rowOff>0</xdr:rowOff>
    </xdr:from>
    <xdr:ext cx="752475" cy="0"/>
    <xdr:pic>
      <xdr:nvPicPr>
        <xdr:cNvPr id="17" name="2 Imagen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2446972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48</xdr:row>
      <xdr:rowOff>0</xdr:rowOff>
    </xdr:from>
    <xdr:ext cx="752475" cy="0"/>
    <xdr:pic>
      <xdr:nvPicPr>
        <xdr:cNvPr id="18" name="2 Imagen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2446972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48</xdr:row>
      <xdr:rowOff>0</xdr:rowOff>
    </xdr:from>
    <xdr:ext cx="752475" cy="0"/>
    <xdr:pic>
      <xdr:nvPicPr>
        <xdr:cNvPr id="19" name="2 Imagen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2446972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48</xdr:row>
      <xdr:rowOff>0</xdr:rowOff>
    </xdr:from>
    <xdr:ext cx="752475" cy="0"/>
    <xdr:pic>
      <xdr:nvPicPr>
        <xdr:cNvPr id="20" name="2 Imagen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2446972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48</xdr:row>
      <xdr:rowOff>0</xdr:rowOff>
    </xdr:from>
    <xdr:ext cx="752475" cy="0"/>
    <xdr:pic>
      <xdr:nvPicPr>
        <xdr:cNvPr id="21" name="2 Imagen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2446972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48</xdr:row>
      <xdr:rowOff>0</xdr:rowOff>
    </xdr:from>
    <xdr:ext cx="752475" cy="0"/>
    <xdr:pic>
      <xdr:nvPicPr>
        <xdr:cNvPr id="22" name="2 Imagen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2446972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48</xdr:row>
      <xdr:rowOff>0</xdr:rowOff>
    </xdr:from>
    <xdr:ext cx="752475" cy="0"/>
    <xdr:pic>
      <xdr:nvPicPr>
        <xdr:cNvPr id="23" name="2 Imagen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2446972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0</xdr:col>
      <xdr:colOff>1219200</xdr:colOff>
      <xdr:row>2</xdr:row>
      <xdr:rowOff>184125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0"/>
          <a:ext cx="1133475" cy="54607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1619250</xdr:colOff>
      <xdr:row>0</xdr:row>
      <xdr:rowOff>0</xdr:rowOff>
    </xdr:from>
    <xdr:to>
      <xdr:col>1</xdr:col>
      <xdr:colOff>85725</xdr:colOff>
      <xdr:row>3</xdr:row>
      <xdr:rowOff>90844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0" y="0"/>
          <a:ext cx="695325" cy="6432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38100</xdr:rowOff>
    </xdr:from>
    <xdr:to>
      <xdr:col>1</xdr:col>
      <xdr:colOff>536576</xdr:colOff>
      <xdr:row>4</xdr:row>
      <xdr:rowOff>46682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38100"/>
          <a:ext cx="1619250" cy="780107"/>
        </a:xfrm>
        <a:prstGeom prst="rect">
          <a:avLst/>
        </a:prstGeom>
      </xdr:spPr>
    </xdr:pic>
    <xdr:clientData/>
  </xdr:twoCellAnchor>
  <xdr:oneCellAnchor>
    <xdr:from>
      <xdr:col>2</xdr:col>
      <xdr:colOff>647700</xdr:colOff>
      <xdr:row>46</xdr:row>
      <xdr:rowOff>0</xdr:rowOff>
    </xdr:from>
    <xdr:ext cx="752475" cy="0"/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380904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46</xdr:row>
      <xdr:rowOff>0</xdr:rowOff>
    </xdr:from>
    <xdr:ext cx="752475" cy="0"/>
    <xdr:pic>
      <xdr:nvPicPr>
        <xdr:cNvPr id="4" name="2 Imagen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380904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46</xdr:row>
      <xdr:rowOff>0</xdr:rowOff>
    </xdr:from>
    <xdr:ext cx="752475" cy="0"/>
    <xdr:pic>
      <xdr:nvPicPr>
        <xdr:cNvPr id="5" name="2 Imagen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380904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46</xdr:row>
      <xdr:rowOff>0</xdr:rowOff>
    </xdr:from>
    <xdr:ext cx="752475" cy="0"/>
    <xdr:pic>
      <xdr:nvPicPr>
        <xdr:cNvPr id="6" name="2 Imagen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380904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46</xdr:row>
      <xdr:rowOff>0</xdr:rowOff>
    </xdr:from>
    <xdr:ext cx="752475" cy="0"/>
    <xdr:pic>
      <xdr:nvPicPr>
        <xdr:cNvPr id="7" name="2 Imagen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380904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46</xdr:row>
      <xdr:rowOff>0</xdr:rowOff>
    </xdr:from>
    <xdr:ext cx="752475" cy="0"/>
    <xdr:pic>
      <xdr:nvPicPr>
        <xdr:cNvPr id="8" name="2 Imagen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380904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46</xdr:row>
      <xdr:rowOff>0</xdr:rowOff>
    </xdr:from>
    <xdr:ext cx="752475" cy="0"/>
    <xdr:pic>
      <xdr:nvPicPr>
        <xdr:cNvPr id="9" name="2 Imagen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380904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46</xdr:row>
      <xdr:rowOff>0</xdr:rowOff>
    </xdr:from>
    <xdr:ext cx="752475" cy="0"/>
    <xdr:pic>
      <xdr:nvPicPr>
        <xdr:cNvPr id="10" name="2 Imagen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380904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46</xdr:row>
      <xdr:rowOff>0</xdr:rowOff>
    </xdr:from>
    <xdr:ext cx="752475" cy="0"/>
    <xdr:pic>
      <xdr:nvPicPr>
        <xdr:cNvPr id="11" name="2 Imagen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380904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46</xdr:row>
      <xdr:rowOff>0</xdr:rowOff>
    </xdr:from>
    <xdr:ext cx="752475" cy="0"/>
    <xdr:pic>
      <xdr:nvPicPr>
        <xdr:cNvPr id="12" name="2 Imagen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380904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46</xdr:row>
      <xdr:rowOff>0</xdr:rowOff>
    </xdr:from>
    <xdr:ext cx="752475" cy="0"/>
    <xdr:pic>
      <xdr:nvPicPr>
        <xdr:cNvPr id="13" name="2 Imagen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380904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46</xdr:row>
      <xdr:rowOff>0</xdr:rowOff>
    </xdr:from>
    <xdr:ext cx="752475" cy="0"/>
    <xdr:pic>
      <xdr:nvPicPr>
        <xdr:cNvPr id="14" name="2 Imagen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7318" y="29505088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46</xdr:row>
      <xdr:rowOff>0</xdr:rowOff>
    </xdr:from>
    <xdr:ext cx="752475" cy="0"/>
    <xdr:pic>
      <xdr:nvPicPr>
        <xdr:cNvPr id="15" name="2 Imagen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7318" y="29505088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46</xdr:row>
      <xdr:rowOff>0</xdr:rowOff>
    </xdr:from>
    <xdr:ext cx="752475" cy="0"/>
    <xdr:pic>
      <xdr:nvPicPr>
        <xdr:cNvPr id="16" name="2 Imagen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7318" y="29505088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46</xdr:row>
      <xdr:rowOff>0</xdr:rowOff>
    </xdr:from>
    <xdr:ext cx="752475" cy="0"/>
    <xdr:pic>
      <xdr:nvPicPr>
        <xdr:cNvPr id="17" name="2 Imagen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7318" y="29505088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46</xdr:row>
      <xdr:rowOff>0</xdr:rowOff>
    </xdr:from>
    <xdr:ext cx="752475" cy="0"/>
    <xdr:pic>
      <xdr:nvPicPr>
        <xdr:cNvPr id="18" name="2 Imagen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7318" y="29505088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46</xdr:row>
      <xdr:rowOff>0</xdr:rowOff>
    </xdr:from>
    <xdr:ext cx="752475" cy="0"/>
    <xdr:pic>
      <xdr:nvPicPr>
        <xdr:cNvPr id="19" name="2 Imagen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7318" y="29505088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46</xdr:row>
      <xdr:rowOff>0</xdr:rowOff>
    </xdr:from>
    <xdr:ext cx="752475" cy="0"/>
    <xdr:pic>
      <xdr:nvPicPr>
        <xdr:cNvPr id="20" name="2 Imagen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7318" y="29505088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46</xdr:row>
      <xdr:rowOff>0</xdr:rowOff>
    </xdr:from>
    <xdr:ext cx="752475" cy="0"/>
    <xdr:pic>
      <xdr:nvPicPr>
        <xdr:cNvPr id="21" name="2 Imagen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7318" y="29505088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46</xdr:row>
      <xdr:rowOff>0</xdr:rowOff>
    </xdr:from>
    <xdr:ext cx="752475" cy="0"/>
    <xdr:pic>
      <xdr:nvPicPr>
        <xdr:cNvPr id="22" name="2 Imagen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7318" y="29505088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46</xdr:row>
      <xdr:rowOff>0</xdr:rowOff>
    </xdr:from>
    <xdr:ext cx="752475" cy="0"/>
    <xdr:pic>
      <xdr:nvPicPr>
        <xdr:cNvPr id="23" name="2 Imagen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7318" y="29505088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46</xdr:row>
      <xdr:rowOff>0</xdr:rowOff>
    </xdr:from>
    <xdr:ext cx="752475" cy="0"/>
    <xdr:pic>
      <xdr:nvPicPr>
        <xdr:cNvPr id="24" name="2 Imagen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7318" y="29505088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1322917</xdr:colOff>
      <xdr:row>0</xdr:row>
      <xdr:rowOff>52917</xdr:rowOff>
    </xdr:from>
    <xdr:to>
      <xdr:col>1</xdr:col>
      <xdr:colOff>2219107</xdr:colOff>
      <xdr:row>4</xdr:row>
      <xdr:rowOff>109462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27250" y="52917"/>
          <a:ext cx="896190" cy="829128"/>
        </a:xfrm>
        <a:prstGeom prst="rect">
          <a:avLst/>
        </a:prstGeom>
      </xdr:spPr>
    </xdr:pic>
    <xdr:clientData/>
  </xdr:twoCellAnchor>
  <xdr:oneCellAnchor>
    <xdr:from>
      <xdr:col>2</xdr:col>
      <xdr:colOff>647700</xdr:colOff>
      <xdr:row>46</xdr:row>
      <xdr:rowOff>0</xdr:rowOff>
    </xdr:from>
    <xdr:ext cx="752475" cy="0"/>
    <xdr:pic>
      <xdr:nvPicPr>
        <xdr:cNvPr id="26" name="2 Imagen">
          <a:extLst>
            <a:ext uri="{FF2B5EF4-FFF2-40B4-BE49-F238E27FC236}">
              <a16:creationId xmlns:a16="http://schemas.microsoft.com/office/drawing/2014/main" xmlns="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264414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46</xdr:row>
      <xdr:rowOff>0</xdr:rowOff>
    </xdr:from>
    <xdr:ext cx="752475" cy="0"/>
    <xdr:pic>
      <xdr:nvPicPr>
        <xdr:cNvPr id="27" name="2 Imagen">
          <a:extLst>
            <a:ext uri="{FF2B5EF4-FFF2-40B4-BE49-F238E27FC236}">
              <a16:creationId xmlns:a16="http://schemas.microsoft.com/office/drawing/2014/main" xmlns="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264414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46</xdr:row>
      <xdr:rowOff>0</xdr:rowOff>
    </xdr:from>
    <xdr:ext cx="752475" cy="0"/>
    <xdr:pic>
      <xdr:nvPicPr>
        <xdr:cNvPr id="28" name="2 Imagen">
          <a:extLst>
            <a:ext uri="{FF2B5EF4-FFF2-40B4-BE49-F238E27FC236}">
              <a16:creationId xmlns:a16="http://schemas.microsoft.com/office/drawing/2014/main" xmlns="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264414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46</xdr:row>
      <xdr:rowOff>0</xdr:rowOff>
    </xdr:from>
    <xdr:ext cx="752475" cy="0"/>
    <xdr:pic>
      <xdr:nvPicPr>
        <xdr:cNvPr id="29" name="2 Imagen">
          <a:extLst>
            <a:ext uri="{FF2B5EF4-FFF2-40B4-BE49-F238E27FC236}">
              <a16:creationId xmlns:a16="http://schemas.microsoft.com/office/drawing/2014/main" xmlns="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264414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46</xdr:row>
      <xdr:rowOff>0</xdr:rowOff>
    </xdr:from>
    <xdr:ext cx="752475" cy="0"/>
    <xdr:pic>
      <xdr:nvPicPr>
        <xdr:cNvPr id="30" name="2 Imagen">
          <a:extLst>
            <a:ext uri="{FF2B5EF4-FFF2-40B4-BE49-F238E27FC236}">
              <a16:creationId xmlns:a16="http://schemas.microsoft.com/office/drawing/2014/main" xmlns="" id="{00000000-0008-0000-02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264414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46</xdr:row>
      <xdr:rowOff>0</xdr:rowOff>
    </xdr:from>
    <xdr:ext cx="752475" cy="0"/>
    <xdr:pic>
      <xdr:nvPicPr>
        <xdr:cNvPr id="31" name="2 Imagen">
          <a:extLst>
            <a:ext uri="{FF2B5EF4-FFF2-40B4-BE49-F238E27FC236}">
              <a16:creationId xmlns:a16="http://schemas.microsoft.com/office/drawing/2014/main" xmlns="" id="{00000000-0008-0000-02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264414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46</xdr:row>
      <xdr:rowOff>0</xdr:rowOff>
    </xdr:from>
    <xdr:ext cx="752475" cy="0"/>
    <xdr:pic>
      <xdr:nvPicPr>
        <xdr:cNvPr id="32" name="2 Imagen">
          <a:extLst>
            <a:ext uri="{FF2B5EF4-FFF2-40B4-BE49-F238E27FC236}">
              <a16:creationId xmlns:a16="http://schemas.microsoft.com/office/drawing/2014/main" xmlns="" id="{00000000-0008-0000-02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264414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46</xdr:row>
      <xdr:rowOff>0</xdr:rowOff>
    </xdr:from>
    <xdr:ext cx="752475" cy="0"/>
    <xdr:pic>
      <xdr:nvPicPr>
        <xdr:cNvPr id="33" name="2 Imagen">
          <a:extLst>
            <a:ext uri="{FF2B5EF4-FFF2-40B4-BE49-F238E27FC236}">
              <a16:creationId xmlns:a16="http://schemas.microsoft.com/office/drawing/2014/main" xmlns="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264414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46</xdr:row>
      <xdr:rowOff>0</xdr:rowOff>
    </xdr:from>
    <xdr:ext cx="752475" cy="0"/>
    <xdr:pic>
      <xdr:nvPicPr>
        <xdr:cNvPr id="34" name="2 Imagen">
          <a:extLst>
            <a:ext uri="{FF2B5EF4-FFF2-40B4-BE49-F238E27FC236}">
              <a16:creationId xmlns:a16="http://schemas.microsoft.com/office/drawing/2014/main" xmlns="" id="{00000000-0008-0000-02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264414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46</xdr:row>
      <xdr:rowOff>0</xdr:rowOff>
    </xdr:from>
    <xdr:ext cx="752475" cy="0"/>
    <xdr:pic>
      <xdr:nvPicPr>
        <xdr:cNvPr id="35" name="2 Imagen">
          <a:extLst>
            <a:ext uri="{FF2B5EF4-FFF2-40B4-BE49-F238E27FC236}">
              <a16:creationId xmlns:a16="http://schemas.microsoft.com/office/drawing/2014/main" xmlns="" id="{00000000-0008-0000-02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264414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46</xdr:row>
      <xdr:rowOff>0</xdr:rowOff>
    </xdr:from>
    <xdr:ext cx="752475" cy="0"/>
    <xdr:pic>
      <xdr:nvPicPr>
        <xdr:cNvPr id="36" name="2 Imagen">
          <a:extLst>
            <a:ext uri="{FF2B5EF4-FFF2-40B4-BE49-F238E27FC236}">
              <a16:creationId xmlns:a16="http://schemas.microsoft.com/office/drawing/2014/main" xmlns="" id="{00000000-0008-0000-02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264414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157605</xdr:colOff>
      <xdr:row>0</xdr:row>
      <xdr:rowOff>67235</xdr:rowOff>
    </xdr:from>
    <xdr:to>
      <xdr:col>7</xdr:col>
      <xdr:colOff>510112</xdr:colOff>
      <xdr:row>4</xdr:row>
      <xdr:rowOff>100852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693" y="67235"/>
          <a:ext cx="1607566" cy="739588"/>
        </a:xfrm>
        <a:prstGeom prst="rect">
          <a:avLst/>
        </a:prstGeom>
      </xdr:spPr>
    </xdr:pic>
    <xdr:clientData/>
  </xdr:twoCellAnchor>
  <xdr:twoCellAnchor editAs="oneCell">
    <xdr:from>
      <xdr:col>6</xdr:col>
      <xdr:colOff>157605</xdr:colOff>
      <xdr:row>0</xdr:row>
      <xdr:rowOff>67235</xdr:rowOff>
    </xdr:from>
    <xdr:to>
      <xdr:col>6</xdr:col>
      <xdr:colOff>917446</xdr:colOff>
      <xdr:row>4</xdr:row>
      <xdr:rowOff>72277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055" y="67235"/>
          <a:ext cx="759841" cy="719417"/>
        </a:xfrm>
        <a:prstGeom prst="rect">
          <a:avLst/>
        </a:prstGeom>
      </xdr:spPr>
    </xdr:pic>
    <xdr:clientData/>
  </xdr:twoCellAnchor>
  <xdr:twoCellAnchor editAs="oneCell">
    <xdr:from>
      <xdr:col>7</xdr:col>
      <xdr:colOff>1098177</xdr:colOff>
      <xdr:row>0</xdr:row>
      <xdr:rowOff>0</xdr:rowOff>
    </xdr:from>
    <xdr:to>
      <xdr:col>7</xdr:col>
      <xdr:colOff>1861017</xdr:colOff>
      <xdr:row>4</xdr:row>
      <xdr:rowOff>94582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26927" y="0"/>
          <a:ext cx="762840" cy="8089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533400</xdr:colOff>
      <xdr:row>8</xdr:row>
      <xdr:rowOff>0</xdr:rowOff>
    </xdr:from>
    <xdr:to>
      <xdr:col>4</xdr:col>
      <xdr:colOff>152400</xdr:colOff>
      <xdr:row>8</xdr:row>
      <xdr:rowOff>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362075"/>
          <a:ext cx="533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295275</xdr:colOff>
      <xdr:row>5</xdr:row>
      <xdr:rowOff>66848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19275" cy="8764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</xdr:colOff>
      <xdr:row>141</xdr:row>
      <xdr:rowOff>0</xdr:rowOff>
    </xdr:from>
    <xdr:to>
      <xdr:col>5</xdr:col>
      <xdr:colOff>150872</xdr:colOff>
      <xdr:row>141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1986280" y="237648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204</xdr:row>
      <xdr:rowOff>160020</xdr:rowOff>
    </xdr:from>
    <xdr:to>
      <xdr:col>5</xdr:col>
      <xdr:colOff>407745</xdr:colOff>
      <xdr:row>204</xdr:row>
      <xdr:rowOff>160655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984375" y="341261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141</xdr:row>
      <xdr:rowOff>0</xdr:rowOff>
    </xdr:from>
    <xdr:to>
      <xdr:col>5</xdr:col>
      <xdr:colOff>150872</xdr:colOff>
      <xdr:row>141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1986280" y="237648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204</xdr:row>
      <xdr:rowOff>160020</xdr:rowOff>
    </xdr:from>
    <xdr:to>
      <xdr:col>5</xdr:col>
      <xdr:colOff>407745</xdr:colOff>
      <xdr:row>204</xdr:row>
      <xdr:rowOff>160655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1984375" y="341261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141</xdr:row>
      <xdr:rowOff>0</xdr:rowOff>
    </xdr:from>
    <xdr:to>
      <xdr:col>5</xdr:col>
      <xdr:colOff>150872</xdr:colOff>
      <xdr:row>141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1986280" y="237648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204</xdr:row>
      <xdr:rowOff>160020</xdr:rowOff>
    </xdr:from>
    <xdr:to>
      <xdr:col>5</xdr:col>
      <xdr:colOff>407745</xdr:colOff>
      <xdr:row>204</xdr:row>
      <xdr:rowOff>160655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1984375" y="341261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141</xdr:row>
      <xdr:rowOff>0</xdr:rowOff>
    </xdr:from>
    <xdr:to>
      <xdr:col>5</xdr:col>
      <xdr:colOff>150872</xdr:colOff>
      <xdr:row>141</xdr:row>
      <xdr:rowOff>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1986280" y="237648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204</xdr:row>
      <xdr:rowOff>160020</xdr:rowOff>
    </xdr:from>
    <xdr:to>
      <xdr:col>5</xdr:col>
      <xdr:colOff>407745</xdr:colOff>
      <xdr:row>204</xdr:row>
      <xdr:rowOff>160655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1984375" y="341261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147</xdr:row>
      <xdr:rowOff>0</xdr:rowOff>
    </xdr:from>
    <xdr:to>
      <xdr:col>5</xdr:col>
      <xdr:colOff>150872</xdr:colOff>
      <xdr:row>147</xdr:row>
      <xdr:rowOff>0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1986280" y="247364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220</xdr:row>
      <xdr:rowOff>160020</xdr:rowOff>
    </xdr:from>
    <xdr:to>
      <xdr:col>5</xdr:col>
      <xdr:colOff>407745</xdr:colOff>
      <xdr:row>220</xdr:row>
      <xdr:rowOff>160655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1984375" y="36716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147</xdr:row>
      <xdr:rowOff>0</xdr:rowOff>
    </xdr:from>
    <xdr:to>
      <xdr:col>5</xdr:col>
      <xdr:colOff>150872</xdr:colOff>
      <xdr:row>147</xdr:row>
      <xdr:rowOff>0</xdr:rowOff>
    </xdr:to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xmlns="" id="{00000000-0008-0000-0500-00000C000000}"/>
            </a:ext>
          </a:extLst>
        </xdr:cNvPr>
        <xdr:cNvSpPr txBox="1">
          <a:spLocks noChangeArrowheads="1"/>
        </xdr:cNvSpPr>
      </xdr:nvSpPr>
      <xdr:spPr bwMode="auto">
        <a:xfrm>
          <a:off x="1986280" y="247364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220</xdr:row>
      <xdr:rowOff>160020</xdr:rowOff>
    </xdr:from>
    <xdr:to>
      <xdr:col>5</xdr:col>
      <xdr:colOff>407745</xdr:colOff>
      <xdr:row>220</xdr:row>
      <xdr:rowOff>160655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xmlns="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1984375" y="36716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147</xdr:row>
      <xdr:rowOff>0</xdr:rowOff>
    </xdr:from>
    <xdr:to>
      <xdr:col>5</xdr:col>
      <xdr:colOff>150872</xdr:colOff>
      <xdr:row>147</xdr:row>
      <xdr:rowOff>0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xmlns="" id="{00000000-0008-0000-0500-00000E000000}"/>
            </a:ext>
          </a:extLst>
        </xdr:cNvPr>
        <xdr:cNvSpPr txBox="1">
          <a:spLocks noChangeArrowheads="1"/>
        </xdr:cNvSpPr>
      </xdr:nvSpPr>
      <xdr:spPr bwMode="auto">
        <a:xfrm>
          <a:off x="1986280" y="247364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220</xdr:row>
      <xdr:rowOff>160020</xdr:rowOff>
    </xdr:from>
    <xdr:to>
      <xdr:col>5</xdr:col>
      <xdr:colOff>407745</xdr:colOff>
      <xdr:row>220</xdr:row>
      <xdr:rowOff>160655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xmlns="" id="{00000000-0008-0000-0500-00000F000000}"/>
            </a:ext>
          </a:extLst>
        </xdr:cNvPr>
        <xdr:cNvSpPr txBox="1">
          <a:spLocks noChangeArrowheads="1"/>
        </xdr:cNvSpPr>
      </xdr:nvSpPr>
      <xdr:spPr bwMode="auto">
        <a:xfrm>
          <a:off x="1984375" y="36716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147</xdr:row>
      <xdr:rowOff>0</xdr:rowOff>
    </xdr:from>
    <xdr:to>
      <xdr:col>5</xdr:col>
      <xdr:colOff>150872</xdr:colOff>
      <xdr:row>147</xdr:row>
      <xdr:rowOff>0</xdr:rowOff>
    </xdr:to>
    <xdr:sp macro="" textlink="">
      <xdr:nvSpPr>
        <xdr:cNvPr id="16" name="Text Box 6">
          <a:extLst>
            <a:ext uri="{FF2B5EF4-FFF2-40B4-BE49-F238E27FC236}">
              <a16:creationId xmlns:a16="http://schemas.microsoft.com/office/drawing/2014/main" xmlns="" id="{00000000-0008-0000-0500-000010000000}"/>
            </a:ext>
          </a:extLst>
        </xdr:cNvPr>
        <xdr:cNvSpPr txBox="1">
          <a:spLocks noChangeArrowheads="1"/>
        </xdr:cNvSpPr>
      </xdr:nvSpPr>
      <xdr:spPr bwMode="auto">
        <a:xfrm>
          <a:off x="1986280" y="247364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220</xdr:row>
      <xdr:rowOff>160020</xdr:rowOff>
    </xdr:from>
    <xdr:to>
      <xdr:col>5</xdr:col>
      <xdr:colOff>407745</xdr:colOff>
      <xdr:row>220</xdr:row>
      <xdr:rowOff>160655</xdr:rowOff>
    </xdr:to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xmlns="" id="{00000000-0008-0000-0500-000011000000}"/>
            </a:ext>
          </a:extLst>
        </xdr:cNvPr>
        <xdr:cNvSpPr txBox="1">
          <a:spLocks noChangeArrowheads="1"/>
        </xdr:cNvSpPr>
      </xdr:nvSpPr>
      <xdr:spPr bwMode="auto">
        <a:xfrm>
          <a:off x="1984375" y="36716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266700</xdr:colOff>
      <xdr:row>5</xdr:row>
      <xdr:rowOff>66848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19275" cy="8764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</xdr:colOff>
      <xdr:row>141</xdr:row>
      <xdr:rowOff>0</xdr:rowOff>
    </xdr:from>
    <xdr:to>
      <xdr:col>5</xdr:col>
      <xdr:colOff>150872</xdr:colOff>
      <xdr:row>141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1748155" y="239649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204</xdr:row>
      <xdr:rowOff>160020</xdr:rowOff>
    </xdr:from>
    <xdr:to>
      <xdr:col>5</xdr:col>
      <xdr:colOff>407745</xdr:colOff>
      <xdr:row>204</xdr:row>
      <xdr:rowOff>160655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1746250" y="343261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141</xdr:row>
      <xdr:rowOff>0</xdr:rowOff>
    </xdr:from>
    <xdr:to>
      <xdr:col>5</xdr:col>
      <xdr:colOff>150872</xdr:colOff>
      <xdr:row>141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1748155" y="239649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204</xdr:row>
      <xdr:rowOff>160020</xdr:rowOff>
    </xdr:from>
    <xdr:to>
      <xdr:col>5</xdr:col>
      <xdr:colOff>407745</xdr:colOff>
      <xdr:row>204</xdr:row>
      <xdr:rowOff>160655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1746250" y="343261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141</xdr:row>
      <xdr:rowOff>0</xdr:rowOff>
    </xdr:from>
    <xdr:to>
      <xdr:col>5</xdr:col>
      <xdr:colOff>150872</xdr:colOff>
      <xdr:row>141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1748155" y="239649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204</xdr:row>
      <xdr:rowOff>160020</xdr:rowOff>
    </xdr:from>
    <xdr:to>
      <xdr:col>5</xdr:col>
      <xdr:colOff>407745</xdr:colOff>
      <xdr:row>204</xdr:row>
      <xdr:rowOff>160655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1746250" y="343261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141</xdr:row>
      <xdr:rowOff>0</xdr:rowOff>
    </xdr:from>
    <xdr:to>
      <xdr:col>5</xdr:col>
      <xdr:colOff>150872</xdr:colOff>
      <xdr:row>141</xdr:row>
      <xdr:rowOff>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1748155" y="239649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204</xdr:row>
      <xdr:rowOff>160020</xdr:rowOff>
    </xdr:from>
    <xdr:to>
      <xdr:col>5</xdr:col>
      <xdr:colOff>407745</xdr:colOff>
      <xdr:row>204</xdr:row>
      <xdr:rowOff>160655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1746250" y="343261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147</xdr:row>
      <xdr:rowOff>0</xdr:rowOff>
    </xdr:from>
    <xdr:to>
      <xdr:col>5</xdr:col>
      <xdr:colOff>150872</xdr:colOff>
      <xdr:row>147</xdr:row>
      <xdr:rowOff>0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1748155" y="24936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220</xdr:row>
      <xdr:rowOff>160020</xdr:rowOff>
    </xdr:from>
    <xdr:to>
      <xdr:col>5</xdr:col>
      <xdr:colOff>407745</xdr:colOff>
      <xdr:row>220</xdr:row>
      <xdr:rowOff>160655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1746250" y="369169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147</xdr:row>
      <xdr:rowOff>0</xdr:rowOff>
    </xdr:from>
    <xdr:to>
      <xdr:col>5</xdr:col>
      <xdr:colOff>150872</xdr:colOff>
      <xdr:row>147</xdr:row>
      <xdr:rowOff>0</xdr:rowOff>
    </xdr:to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SpPr txBox="1">
          <a:spLocks noChangeArrowheads="1"/>
        </xdr:cNvSpPr>
      </xdr:nvSpPr>
      <xdr:spPr bwMode="auto">
        <a:xfrm>
          <a:off x="1748155" y="24936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220</xdr:row>
      <xdr:rowOff>160020</xdr:rowOff>
    </xdr:from>
    <xdr:to>
      <xdr:col>5</xdr:col>
      <xdr:colOff>407745</xdr:colOff>
      <xdr:row>220</xdr:row>
      <xdr:rowOff>160655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xmlns="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1746250" y="369169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147</xdr:row>
      <xdr:rowOff>0</xdr:rowOff>
    </xdr:from>
    <xdr:to>
      <xdr:col>5</xdr:col>
      <xdr:colOff>150872</xdr:colOff>
      <xdr:row>147</xdr:row>
      <xdr:rowOff>0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xmlns="" id="{00000000-0008-0000-0600-00000E000000}"/>
            </a:ext>
          </a:extLst>
        </xdr:cNvPr>
        <xdr:cNvSpPr txBox="1">
          <a:spLocks noChangeArrowheads="1"/>
        </xdr:cNvSpPr>
      </xdr:nvSpPr>
      <xdr:spPr bwMode="auto">
        <a:xfrm>
          <a:off x="1748155" y="24936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220</xdr:row>
      <xdr:rowOff>160020</xdr:rowOff>
    </xdr:from>
    <xdr:to>
      <xdr:col>5</xdr:col>
      <xdr:colOff>407745</xdr:colOff>
      <xdr:row>220</xdr:row>
      <xdr:rowOff>160655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xmlns="" id="{00000000-0008-0000-0600-00000F000000}"/>
            </a:ext>
          </a:extLst>
        </xdr:cNvPr>
        <xdr:cNvSpPr txBox="1">
          <a:spLocks noChangeArrowheads="1"/>
        </xdr:cNvSpPr>
      </xdr:nvSpPr>
      <xdr:spPr bwMode="auto">
        <a:xfrm>
          <a:off x="1746250" y="369169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147</xdr:row>
      <xdr:rowOff>0</xdr:rowOff>
    </xdr:from>
    <xdr:to>
      <xdr:col>5</xdr:col>
      <xdr:colOff>150872</xdr:colOff>
      <xdr:row>147</xdr:row>
      <xdr:rowOff>0</xdr:rowOff>
    </xdr:to>
    <xdr:sp macro="" textlink="">
      <xdr:nvSpPr>
        <xdr:cNvPr id="16" name="Text Box 6">
          <a:extLst>
            <a:ext uri="{FF2B5EF4-FFF2-40B4-BE49-F238E27FC236}">
              <a16:creationId xmlns:a16="http://schemas.microsoft.com/office/drawing/2014/main" xmlns="" id="{00000000-0008-0000-0600-000010000000}"/>
            </a:ext>
          </a:extLst>
        </xdr:cNvPr>
        <xdr:cNvSpPr txBox="1">
          <a:spLocks noChangeArrowheads="1"/>
        </xdr:cNvSpPr>
      </xdr:nvSpPr>
      <xdr:spPr bwMode="auto">
        <a:xfrm>
          <a:off x="1748155" y="249364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220</xdr:row>
      <xdr:rowOff>160020</xdr:rowOff>
    </xdr:from>
    <xdr:to>
      <xdr:col>5</xdr:col>
      <xdr:colOff>407745</xdr:colOff>
      <xdr:row>220</xdr:row>
      <xdr:rowOff>160655</xdr:rowOff>
    </xdr:to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xmlns="" id="{00000000-0008-0000-0600-000011000000}"/>
            </a:ext>
          </a:extLst>
        </xdr:cNvPr>
        <xdr:cNvSpPr txBox="1">
          <a:spLocks noChangeArrowheads="1"/>
        </xdr:cNvSpPr>
      </xdr:nvSpPr>
      <xdr:spPr bwMode="auto">
        <a:xfrm>
          <a:off x="1746250" y="369169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 editAs="oneCell">
    <xdr:from>
      <xdr:col>0</xdr:col>
      <xdr:colOff>35718</xdr:colOff>
      <xdr:row>0</xdr:row>
      <xdr:rowOff>0</xdr:rowOff>
    </xdr:from>
    <xdr:to>
      <xdr:col>5</xdr:col>
      <xdr:colOff>104774</xdr:colOff>
      <xdr:row>5</xdr:row>
      <xdr:rowOff>57323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xmlns="" id="{00000000-0008-0000-06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" y="0"/>
          <a:ext cx="1812131" cy="8669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%20Inspiron/Desktop/POA/POA2018/Matriz%20Presupuesto%20PO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%20Inspiron/Downloads/Form.%20Presupuesto%20Gerencia%20Area,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dolidia.ortega/Downloads/Matriz%20POA%202019%20SRS-SN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Presupuesto%202019/Presupuesto%202019%20para%20carga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/SLOUIGENE/Desktop/MONITOREO%202017/DOCUMENTOS%202018/Cumplimiento%20Regulatorio%20Externo/SNS%202017/Matriz%20POA%202019%20CEAS-SNS%20%20HMRA%202019/Presupuesto%202019%20para%20cargar%2020-09-2018%20defini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 PPGR1"/>
      <sheetName val="Formulario PPGR2"/>
      <sheetName val="Formulario PPGR3"/>
      <sheetName val="Formulario PPGR4"/>
      <sheetName val="Formulario PPGR5"/>
      <sheetName val="Formulario PPGR6"/>
      <sheetName val="Formulario PPGR7"/>
      <sheetName val="Formulario PPGR8"/>
      <sheetName val="Prov"/>
      <sheetName val="Insumos"/>
      <sheetName val="LSIns"/>
      <sheetName val="Obj"/>
      <sheetName val="Catalogo"/>
      <sheetName val="Matriz Presupuesto POA"/>
      <sheetName val="Matriz Presupuesto POA.xlsm"/>
      <sheetName val="PPNE2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F2" t="str">
            <v>DISTRITO NACIONAL</v>
          </cell>
        </row>
        <row r="3">
          <cell r="F3" t="str">
            <v>MONTE PLATA</v>
          </cell>
        </row>
        <row r="4">
          <cell r="F4" t="str">
            <v>SANTO DOMINGO</v>
          </cell>
        </row>
        <row r="5">
          <cell r="F5" t="str">
            <v>PERAVIA</v>
          </cell>
        </row>
        <row r="6">
          <cell r="F6" t="str">
            <v>SAN CRISTÓBAL</v>
          </cell>
        </row>
        <row r="7">
          <cell r="F7" t="str">
            <v>SAN JOSÉ DE OCOA</v>
          </cell>
        </row>
        <row r="8">
          <cell r="F8" t="str">
            <v>ESPAILLAT</v>
          </cell>
        </row>
        <row r="9">
          <cell r="F9" t="str">
            <v>PUERTO PLATA</v>
          </cell>
        </row>
        <row r="10">
          <cell r="F10" t="str">
            <v>SANTIAGO</v>
          </cell>
        </row>
        <row r="11">
          <cell r="F11" t="str">
            <v>DUARTE</v>
          </cell>
        </row>
        <row r="12">
          <cell r="F12" t="str">
            <v>HERMANAS MIRABAL</v>
          </cell>
        </row>
        <row r="13">
          <cell r="F13" t="str">
            <v>MARÍA TRINIDAD SÁNCHEZ</v>
          </cell>
        </row>
        <row r="14">
          <cell r="F14" t="str">
            <v>SAMANÁ</v>
          </cell>
        </row>
        <row r="15">
          <cell r="F15" t="str">
            <v>BAHORUCO</v>
          </cell>
        </row>
        <row r="16">
          <cell r="F16" t="str">
            <v>BARAHONA</v>
          </cell>
        </row>
        <row r="17">
          <cell r="F17" t="str">
            <v>INDEPENDENCIA</v>
          </cell>
        </row>
        <row r="18">
          <cell r="F18" t="str">
            <v>PEDERNALES</v>
          </cell>
        </row>
        <row r="19">
          <cell r="F19" t="str">
            <v>EL SEIBO</v>
          </cell>
        </row>
        <row r="20">
          <cell r="F20" t="str">
            <v>HATO MAYOR</v>
          </cell>
        </row>
        <row r="21">
          <cell r="F21" t="str">
            <v>LA ALTAGRACIA</v>
          </cell>
        </row>
        <row r="22">
          <cell r="F22" t="str">
            <v>LA ROMANA</v>
          </cell>
        </row>
        <row r="23">
          <cell r="F23" t="str">
            <v>SAN PEDRO DE MACORÍS</v>
          </cell>
        </row>
        <row r="24">
          <cell r="F24" t="str">
            <v>AZUA</v>
          </cell>
        </row>
        <row r="25">
          <cell r="F25" t="str">
            <v>ELÍAS PIÑA</v>
          </cell>
        </row>
        <row r="26">
          <cell r="F26" t="str">
            <v>SAN JUAN</v>
          </cell>
        </row>
        <row r="27">
          <cell r="F27" t="str">
            <v>DAJABÓN</v>
          </cell>
        </row>
        <row r="28">
          <cell r="F28" t="str">
            <v>MONTECRISTI</v>
          </cell>
        </row>
        <row r="29">
          <cell r="F29" t="str">
            <v>SANTIAGO RODRÍGUEZ</v>
          </cell>
        </row>
        <row r="30">
          <cell r="F30" t="str">
            <v>VALVERDE</v>
          </cell>
        </row>
        <row r="31">
          <cell r="F31" t="str">
            <v>LA VEGA</v>
          </cell>
        </row>
        <row r="32">
          <cell r="F32" t="str">
            <v>MONSEÑOR NOUEL</v>
          </cell>
        </row>
        <row r="33">
          <cell r="F33" t="str">
            <v>SÁNCHEZ RAMÍREZ</v>
          </cell>
        </row>
      </sheetData>
      <sheetData sheetId="9"/>
      <sheetData sheetId="10">
        <row r="5">
          <cell r="B5" t="str">
            <v>Acabados textiles</v>
          </cell>
          <cell r="F5" t="str">
            <v>Anticipo Financiero</v>
          </cell>
        </row>
        <row r="6">
          <cell r="B6" t="str">
            <v>Alimentos y bebidas para personas</v>
          </cell>
          <cell r="F6" t="str">
            <v>Venta de servicios</v>
          </cell>
        </row>
        <row r="7">
          <cell r="B7" t="str">
            <v>Artículos de plástico</v>
          </cell>
          <cell r="F7" t="str">
            <v>Recursos externos</v>
          </cell>
        </row>
        <row r="8">
          <cell r="B8" t="str">
            <v>Electrodomésticos</v>
          </cell>
          <cell r="F8" t="str">
            <v>Nómina</v>
          </cell>
        </row>
        <row r="9">
          <cell r="B9" t="str">
            <v>Equipo de comunicación, telecomunicaciones y señalamiento</v>
          </cell>
        </row>
        <row r="10">
          <cell r="B10" t="str">
            <v xml:space="preserve">Equipo médico y de laboratorio </v>
          </cell>
        </row>
        <row r="11">
          <cell r="B11" t="str">
            <v>Equipos de cómputo</v>
          </cell>
        </row>
        <row r="12">
          <cell r="B12" t="str">
            <v>Equipos de seguridad</v>
          </cell>
        </row>
        <row r="13">
          <cell r="B13" t="str">
            <v>Eventos generales</v>
          </cell>
        </row>
        <row r="14">
          <cell r="B14" t="str">
            <v>Gasoil</v>
          </cell>
        </row>
        <row r="15">
          <cell r="B15" t="str">
            <v>Herramientas menores</v>
          </cell>
        </row>
        <row r="16">
          <cell r="B16" t="str">
            <v>Impresión y encuadernación</v>
          </cell>
          <cell r="F16" t="str">
            <v>Electrodomésticos</v>
          </cell>
        </row>
        <row r="17">
          <cell r="B17" t="str">
            <v>Llantas y neumáticos</v>
          </cell>
          <cell r="F17" t="str">
            <v>Equipos de cómputo</v>
          </cell>
        </row>
        <row r="18">
          <cell r="B18" t="str">
            <v>Mantenimiento y reparación de equipos de transporte, tracción y elevación</v>
          </cell>
          <cell r="F18" t="str">
            <v>Equipos de seguridad</v>
          </cell>
        </row>
        <row r="19">
          <cell r="B19" t="str">
            <v>Mantenimiento y reparación de equipos para computación</v>
          </cell>
          <cell r="F19" t="str">
            <v>Mantenimiento y reparación de equipos de transporte, tracción y elevación</v>
          </cell>
        </row>
        <row r="20">
          <cell r="B20" t="str">
            <v>Mantenimiento y reparación de equipos sanitarios y de laboratorio</v>
          </cell>
          <cell r="F20" t="str">
            <v>Mantenimiento y reparación de equipos para computación</v>
          </cell>
        </row>
        <row r="21">
          <cell r="B21" t="str">
            <v>Mantenimiento y reparación de maquinarias y equipos</v>
          </cell>
          <cell r="F21" t="str">
            <v>Mantenimiento y reparación de equipos sanitarios y de laboratorio</v>
          </cell>
        </row>
        <row r="22">
          <cell r="B22" t="str">
            <v>Mantenimiento y reparación de muebles y equipos de oficina</v>
          </cell>
          <cell r="F22" t="str">
            <v>Mantenimiento y reparación de maquinarias y equipos</v>
          </cell>
        </row>
        <row r="23">
          <cell r="B23" t="str">
            <v>Material para limpieza</v>
          </cell>
          <cell r="F23" t="str">
            <v>Mantenimiento y reparación de muebles y equipos de oficina</v>
          </cell>
        </row>
        <row r="24">
          <cell r="B24" t="str">
            <v>Muebles de alojamiento</v>
          </cell>
          <cell r="F24" t="str">
            <v>Muebles de alojamiento</v>
          </cell>
        </row>
        <row r="25">
          <cell r="B25" t="str">
            <v>Muebles de oficina y estantería</v>
          </cell>
          <cell r="F25" t="str">
            <v>Muebles de oficina y estantería</v>
          </cell>
        </row>
        <row r="26">
          <cell r="B26" t="str">
            <v>Obras menores en edificaciones</v>
          </cell>
          <cell r="F26" t="str">
            <v>Otros equipos</v>
          </cell>
        </row>
        <row r="27">
          <cell r="B27" t="str">
            <v>Otros equipos</v>
          </cell>
          <cell r="F27" t="str">
            <v>Sistemas de aire acondicionado, calefacción y de refrigeración industrial y comercial</v>
          </cell>
        </row>
        <row r="28">
          <cell r="B28" t="str">
            <v>Peaje</v>
          </cell>
          <cell r="F28" t="str">
            <v>Automóviles y camiones</v>
          </cell>
        </row>
        <row r="29">
          <cell r="B29" t="str">
            <v>Pinturas, barnices, lacas, diluyentes y absorbentes para pintura</v>
          </cell>
          <cell r="F29" t="str">
            <v>Carrocerías y remolques</v>
          </cell>
        </row>
        <row r="30">
          <cell r="B30" t="str">
            <v>Productos de artes gráficas</v>
          </cell>
          <cell r="F30" t="str">
            <v>Otros equipos de transporte</v>
          </cell>
        </row>
        <row r="31">
          <cell r="B31" t="str">
            <v>Productos de cemento</v>
          </cell>
        </row>
        <row r="32">
          <cell r="B32" t="str">
            <v>Productos de loza</v>
          </cell>
        </row>
        <row r="33">
          <cell r="B33" t="str">
            <v>Productos de Papel, Cartón e Impresos</v>
          </cell>
        </row>
        <row r="34">
          <cell r="B34" t="str">
            <v>Productos de vidrio</v>
          </cell>
        </row>
        <row r="35">
          <cell r="B35" t="str">
            <v>Productos eléctricos y afines</v>
          </cell>
        </row>
        <row r="36">
          <cell r="B36" t="str">
            <v>Productos medicinales para uso humano</v>
          </cell>
        </row>
        <row r="37">
          <cell r="B37" t="str">
            <v>Productos metálicos y sus derivados</v>
          </cell>
        </row>
        <row r="38">
          <cell r="B38" t="str">
            <v>Productos químicos de uso personal</v>
          </cell>
        </row>
        <row r="39">
          <cell r="B39" t="str">
            <v>Publicidad y propaganda</v>
          </cell>
        </row>
        <row r="40">
          <cell r="B40" t="str">
            <v>Servicios técnicos y profesionales</v>
          </cell>
        </row>
        <row r="41">
          <cell r="B41" t="str">
            <v>Sistemas de aire acondicionado, calefacción y de refrigeración industrial y comercial</v>
          </cell>
        </row>
        <row r="42">
          <cell r="B42" t="str">
            <v>Útiles de cocina y comedor</v>
          </cell>
        </row>
        <row r="43">
          <cell r="B43" t="str">
            <v>Útiles de escritorio, oficina, informática y de enseñanza</v>
          </cell>
        </row>
        <row r="44">
          <cell r="B44" t="str">
            <v>Útiles menores médico-quirúrgicos</v>
          </cell>
        </row>
        <row r="45">
          <cell r="B45" t="str">
            <v>Viáticos dentro del país</v>
          </cell>
        </row>
      </sheetData>
      <sheetData sheetId="11">
        <row r="6">
          <cell r="B6" t="str">
            <v>Le.1 - Fortalecer las capacidades gestoras institucionales del SNS a través de la implementación del Modelo de Gestión, del desarrollo de su organización funcional y de las capacidades e instrumentos necesarios en cada ámbito de gestión</v>
          </cell>
        </row>
        <row r="7">
          <cell r="B7" t="str">
            <v>Le.2 - Desarrollar un modelo de gestión y planificación de los recursos humanos que garantice la disponibilidad de técnicos y profesionales competentes y que fomente un alto rendimiento alineado a los objetivos institucionales</v>
          </cell>
        </row>
        <row r="8">
          <cell r="B8" t="str">
            <v>Le.3 - Desarrollo de la red asistencial del SNS en coherencia con las políticas de Estado en materia de salud y el Modelo de Atención</v>
          </cell>
        </row>
        <row r="9">
          <cell r="B9" t="str">
            <v>Le.4 - Mejora de la provisión de los programas y acciones de salud colectiva, con enfoque en prevención y control de enfermedades evitables</v>
          </cell>
        </row>
      </sheetData>
      <sheetData sheetId="12">
        <row r="3">
          <cell r="B3">
            <v>2017</v>
          </cell>
        </row>
        <row r="4">
          <cell r="B4">
            <v>2018</v>
          </cell>
        </row>
        <row r="5">
          <cell r="B5">
            <v>2019</v>
          </cell>
        </row>
        <row r="6">
          <cell r="B6">
            <v>2020</v>
          </cell>
        </row>
        <row r="10">
          <cell r="B10" t="str">
            <v>SNS - Dirección Central</v>
          </cell>
        </row>
        <row r="11">
          <cell r="B11" t="str">
            <v>R0 - SRS Metropolitano</v>
          </cell>
          <cell r="D11" t="str">
            <v>Almacen</v>
          </cell>
          <cell r="G11" t="str">
            <v>Compra</v>
          </cell>
        </row>
        <row r="12">
          <cell r="B12" t="str">
            <v>R1 - SRS Valdesia</v>
          </cell>
          <cell r="D12" t="str">
            <v>Centro Primer Nivel</v>
          </cell>
          <cell r="G12" t="str">
            <v>Alquiler</v>
          </cell>
        </row>
        <row r="13">
          <cell r="B13" t="str">
            <v>R2 - SRS Norcentral</v>
          </cell>
          <cell r="D13" t="str">
            <v>Centro Diagnóstico</v>
          </cell>
          <cell r="G13" t="str">
            <v>Reparación</v>
          </cell>
        </row>
        <row r="14">
          <cell r="B14" t="str">
            <v>R3 - SRS Nordeste</v>
          </cell>
          <cell r="D14" t="str">
            <v>Gerencia de Área</v>
          </cell>
          <cell r="G14" t="str">
            <v>Mantenimiento</v>
          </cell>
        </row>
        <row r="15">
          <cell r="B15" t="str">
            <v>R4 - SRS Enriquillo</v>
          </cell>
          <cell r="D15" t="str">
            <v>Hospital</v>
          </cell>
        </row>
        <row r="16">
          <cell r="B16" t="str">
            <v>R5 - SRS Este</v>
          </cell>
          <cell r="D16" t="str">
            <v>SRS</v>
          </cell>
        </row>
        <row r="17">
          <cell r="B17" t="str">
            <v>R6 - SRS El Valle</v>
          </cell>
        </row>
        <row r="18">
          <cell r="B18" t="str">
            <v>R7 - SRS Cibao Occidental</v>
          </cell>
        </row>
        <row r="19">
          <cell r="B19" t="str">
            <v>R8 - SRS Cibao Central</v>
          </cell>
          <cell r="G19" t="str">
            <v>Alquiler de edicficio</v>
          </cell>
        </row>
        <row r="20">
          <cell r="G20" t="str">
            <v>Obras menores en edificaciones</v>
          </cell>
        </row>
        <row r="21">
          <cell r="G21" t="str">
            <v>Edificaciones no residenciales</v>
          </cell>
        </row>
        <row r="22">
          <cell r="G22" t="str">
            <v>Instalaciones eléctricas</v>
          </cell>
        </row>
        <row r="23">
          <cell r="G23" t="str">
            <v>Servicios de pinturas y derivados con fines de higienes y embellecimiento</v>
          </cell>
        </row>
        <row r="24">
          <cell r="G24" t="str">
            <v>Mantenimiento y reparación de obras civiles en instalaciones vacias</v>
          </cell>
        </row>
        <row r="130">
          <cell r="G130" t="str">
            <v>Administrativo</v>
          </cell>
        </row>
        <row r="131">
          <cell r="G131" t="str">
            <v>Asistencial</v>
          </cell>
        </row>
        <row r="132">
          <cell r="G132" t="str">
            <v>Atencion a los Usuarios</v>
          </cell>
        </row>
        <row r="133">
          <cell r="G133" t="str">
            <v>Comunicaciones</v>
          </cell>
        </row>
        <row r="134">
          <cell r="G134" t="str">
            <v>Estratégico</v>
          </cell>
        </row>
        <row r="135">
          <cell r="G135" t="str">
            <v>Financiero</v>
          </cell>
        </row>
        <row r="136">
          <cell r="G136" t="str">
            <v>Gestión Humana</v>
          </cell>
        </row>
        <row r="137">
          <cell r="G137" t="str">
            <v>Monitoreo</v>
          </cell>
        </row>
        <row r="138">
          <cell r="G138" t="str">
            <v>Servicios Diagnósticos</v>
          </cell>
        </row>
        <row r="139">
          <cell r="G139" t="str">
            <v>Sistema de Información</v>
          </cell>
        </row>
        <row r="140">
          <cell r="G140" t="str">
            <v>Tecnología</v>
          </cell>
        </row>
        <row r="141">
          <cell r="G141" t="str">
            <v>URGM</v>
          </cell>
        </row>
        <row r="148">
          <cell r="B148" t="str">
            <v>Informe</v>
          </cell>
        </row>
        <row r="149">
          <cell r="B149" t="str">
            <v>Listado de participación</v>
          </cell>
        </row>
        <row r="150">
          <cell r="B150" t="str">
            <v>Fotos</v>
          </cell>
        </row>
        <row r="151">
          <cell r="B151" t="str">
            <v>Agenda</v>
          </cell>
        </row>
        <row r="152">
          <cell r="B152" t="str">
            <v>Plan</v>
          </cell>
        </row>
        <row r="153">
          <cell r="B153" t="str">
            <v>Protocolo</v>
          </cell>
        </row>
        <row r="154">
          <cell r="B154" t="str">
            <v>Manual</v>
          </cell>
        </row>
        <row r="155">
          <cell r="B155" t="str">
            <v>Resolución</v>
          </cell>
        </row>
        <row r="156">
          <cell r="B156" t="str">
            <v>Boletin</v>
          </cell>
        </row>
        <row r="157">
          <cell r="B157" t="str">
            <v>Reporte</v>
          </cell>
        </row>
        <row r="158">
          <cell r="B158" t="str">
            <v>Minuta</v>
          </cell>
        </row>
        <row r="159">
          <cell r="B159" t="str">
            <v>Hoja de supervisión</v>
          </cell>
        </row>
        <row r="160">
          <cell r="B160" t="str">
            <v>Inventario</v>
          </cell>
        </row>
        <row r="161">
          <cell r="B161" t="str">
            <v>Reglamento</v>
          </cell>
        </row>
        <row r="162">
          <cell r="B162" t="str">
            <v>Memoria</v>
          </cell>
        </row>
        <row r="163">
          <cell r="B163" t="str">
            <v>Encuesta</v>
          </cell>
        </row>
        <row r="164">
          <cell r="B164" t="str">
            <v>Registro Digital</v>
          </cell>
        </row>
        <row r="165">
          <cell r="B165" t="str">
            <v>Base de datos</v>
          </cell>
        </row>
        <row r="166">
          <cell r="B166" t="str">
            <v>Otros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 PPGA1"/>
      <sheetName val="Formulario PPGA2"/>
      <sheetName val="Formulario PPGA3"/>
      <sheetName val="Formulario PPGA4"/>
      <sheetName val="Insumos"/>
    </sheetNames>
    <sheetDataSet>
      <sheetData sheetId="0">
        <row r="1">
          <cell r="A1" t="str">
            <v xml:space="preserve">                                                                            "Año del Fomento a la Vivienda"                                                                          </v>
          </cell>
        </row>
      </sheetData>
      <sheetData sheetId="1">
        <row r="6">
          <cell r="B6" t="str">
            <v xml:space="preserve">Valdesia </v>
          </cell>
        </row>
      </sheetData>
      <sheetData sheetId="2"/>
      <sheetData sheetId="3"/>
      <sheetData sheetId="4">
        <row r="2">
          <cell r="C2" t="str">
            <v>Manteles en encajes para bandejas grandes (rectangulares)</v>
          </cell>
        </row>
        <row r="540">
          <cell r="A540" t="str">
            <v>Acabados textiles</v>
          </cell>
        </row>
        <row r="541">
          <cell r="A541" t="str">
            <v>Alimentos y bebidas para personas</v>
          </cell>
        </row>
        <row r="542">
          <cell r="A542" t="str">
            <v>Artículos de plástico</v>
          </cell>
        </row>
        <row r="543">
          <cell r="A543" t="str">
            <v>Automóviles y camiones</v>
          </cell>
        </row>
        <row r="544">
          <cell r="A544" t="str">
            <v>Carrocerías y remolques</v>
          </cell>
        </row>
        <row r="545">
          <cell r="A545" t="str">
            <v>Electrodomésticos</v>
          </cell>
        </row>
        <row r="546">
          <cell r="A546" t="str">
            <v>Equipo de comunicación, telecomunicaciones y señalamiento</v>
          </cell>
        </row>
        <row r="547">
          <cell r="A547" t="str">
            <v>Equipo médico y de laboratorio</v>
          </cell>
        </row>
        <row r="548">
          <cell r="A548" t="str">
            <v>Equipos de cómputo</v>
          </cell>
        </row>
        <row r="549">
          <cell r="A549" t="str">
            <v>Equipos de seguridad</v>
          </cell>
        </row>
        <row r="550">
          <cell r="A550" t="str">
            <v>Eventos generales</v>
          </cell>
        </row>
        <row r="551">
          <cell r="A551" t="str">
            <v>Gasoil</v>
          </cell>
        </row>
        <row r="552">
          <cell r="A552" t="str">
            <v>Herramientas menores</v>
          </cell>
        </row>
        <row r="553">
          <cell r="A553" t="str">
            <v>Impresión y encuadernación</v>
          </cell>
        </row>
        <row r="554">
          <cell r="A554" t="str">
            <v>Llantas y neumáticos</v>
          </cell>
        </row>
        <row r="555">
          <cell r="A555" t="str">
            <v>Mantenimiento y reparación de equipos de transporte, tracción y elevación</v>
          </cell>
        </row>
        <row r="556">
          <cell r="A556" t="str">
            <v>Mantenimiento y reparación de equipos para computación</v>
          </cell>
        </row>
        <row r="557">
          <cell r="A557" t="str">
            <v>Mantenimiento y reparación de equipos sanitarios y de laboratorio</v>
          </cell>
        </row>
        <row r="558">
          <cell r="A558" t="str">
            <v>Mantenimiento y reparación de maquinarias y equipos</v>
          </cell>
        </row>
        <row r="559">
          <cell r="A559" t="str">
            <v>Mantenimiento y reparación de muebles y equipos de oficina</v>
          </cell>
        </row>
        <row r="560">
          <cell r="A560" t="str">
            <v>Material para limpieza</v>
          </cell>
        </row>
        <row r="561">
          <cell r="A561" t="str">
            <v>Muebles de alojamiento</v>
          </cell>
        </row>
        <row r="562">
          <cell r="A562" t="str">
            <v>Muebles de oficina y estantería</v>
          </cell>
        </row>
        <row r="563">
          <cell r="A563" t="str">
            <v>Obras menores en edificaciones</v>
          </cell>
        </row>
        <row r="564">
          <cell r="A564" t="str">
            <v>Otros equipos</v>
          </cell>
        </row>
        <row r="565">
          <cell r="A565" t="str">
            <v>Otros equipos de transporte</v>
          </cell>
        </row>
        <row r="566">
          <cell r="A566" t="str">
            <v>Peaje</v>
          </cell>
        </row>
        <row r="567">
          <cell r="A567" t="str">
            <v>Pinturas, barnices, lacas, diluyentes y absorbentes para pintura</v>
          </cell>
        </row>
        <row r="568">
          <cell r="A568" t="str">
            <v>Productos de artes gráficas</v>
          </cell>
        </row>
        <row r="569">
          <cell r="A569" t="str">
            <v>Productos de cemento</v>
          </cell>
        </row>
        <row r="570">
          <cell r="A570" t="str">
            <v>Productos de loza</v>
          </cell>
        </row>
        <row r="571">
          <cell r="A571" t="str">
            <v>Productos de Papel, Cartón e Impresos</v>
          </cell>
        </row>
        <row r="572">
          <cell r="A572" t="str">
            <v>Productos de vidrio</v>
          </cell>
        </row>
        <row r="573">
          <cell r="A573" t="str">
            <v>Productos eléctricos y afines</v>
          </cell>
        </row>
        <row r="574">
          <cell r="A574" t="str">
            <v>Productos medicinales para uso humano</v>
          </cell>
        </row>
        <row r="575">
          <cell r="A575" t="str">
            <v>Productos metálicos y sus derivados</v>
          </cell>
        </row>
        <row r="576">
          <cell r="A576" t="str">
            <v>Productos químicos de uso personal</v>
          </cell>
        </row>
        <row r="577">
          <cell r="A577" t="str">
            <v>Publicidad y propaganda</v>
          </cell>
        </row>
        <row r="578">
          <cell r="A578" t="str">
            <v>Servicios técnicos y profesionales</v>
          </cell>
        </row>
        <row r="579">
          <cell r="A579" t="str">
            <v>Sistemas de aire acondicionado, calefacción y de refrigeración industrial y comercial</v>
          </cell>
        </row>
        <row r="580">
          <cell r="A580" t="str">
            <v>Útiles de cocina y comedor</v>
          </cell>
        </row>
        <row r="581">
          <cell r="A581" t="str">
            <v>Útiles de escritorio, oficina, informática y de enseñanza</v>
          </cell>
        </row>
        <row r="582">
          <cell r="A582" t="str">
            <v>Útiles menores médico-quirúrgicos</v>
          </cell>
        </row>
        <row r="583">
          <cell r="A583" t="str">
            <v>Viáticos dentro del país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Formulario PPGR1"/>
      <sheetName val="Formulario PPGR2"/>
      <sheetName val="Formulario PPGR3"/>
      <sheetName val="Formulario PPGR4"/>
      <sheetName val="Formulario PPGR5"/>
      <sheetName val="Formulario PPGR6"/>
      <sheetName val="Formulario PPGR7"/>
      <sheetName val="Formulario PPGR8"/>
      <sheetName val="Tablero Indicadores POA"/>
      <sheetName val="Prov"/>
      <sheetName val="LSIns"/>
      <sheetName val="Obj"/>
      <sheetName val="Catalogo"/>
      <sheetName val="Matriz POA 2019 SRS-S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NE1"/>
      <sheetName val="PPNE2"/>
      <sheetName val="PPNE2.1"/>
      <sheetName val="PPNE3"/>
      <sheetName val="PPNE4"/>
      <sheetName val="PPNE5"/>
      <sheetName val="Cta.100"/>
      <sheetName val="Cta.95"/>
      <sheetName val="Insumos"/>
      <sheetName val="Presupuesto 2019 para carg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PNE1"/>
      <sheetName val="PPNE2"/>
      <sheetName val="PPNE2.1"/>
      <sheetName val="PPNE3"/>
      <sheetName val="PPNE4"/>
      <sheetName val="PPNE5"/>
      <sheetName val="Insumos"/>
    </sheetNames>
    <sheetDataSet>
      <sheetData sheetId="0"/>
      <sheetData sheetId="1">
        <row r="1">
          <cell r="B1" t="str">
            <v>"Año del Desarrollo Agroforestal"</v>
          </cell>
        </row>
        <row r="2">
          <cell r="B2" t="str">
            <v>Servicio Nacional de Salud</v>
          </cell>
        </row>
        <row r="3">
          <cell r="B3" t="str">
            <v>Dirección de Planificación y Desarrollo</v>
          </cell>
        </row>
        <row r="5">
          <cell r="C5">
            <v>2019</v>
          </cell>
        </row>
        <row r="6">
          <cell r="B6" t="str">
            <v xml:space="preserve">Valdesia </v>
          </cell>
        </row>
      </sheetData>
      <sheetData sheetId="2"/>
      <sheetData sheetId="3"/>
      <sheetData sheetId="4">
        <row r="17">
          <cell r="F17">
            <v>300000000</v>
          </cell>
        </row>
        <row r="23">
          <cell r="F23">
            <v>371890324.99599999</v>
          </cell>
        </row>
      </sheetData>
      <sheetData sheetId="5"/>
      <sheetData sheetId="6"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0</v>
          </cell>
        </row>
        <row r="27">
          <cell r="J27">
            <v>21000000</v>
          </cell>
        </row>
        <row r="28">
          <cell r="J28">
            <v>0</v>
          </cell>
        </row>
        <row r="30">
          <cell r="J30">
            <v>283655342</v>
          </cell>
        </row>
        <row r="31">
          <cell r="J31">
            <v>0</v>
          </cell>
        </row>
        <row r="32">
          <cell r="J32">
            <v>7215200</v>
          </cell>
        </row>
        <row r="33">
          <cell r="J33">
            <v>6800000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8">
          <cell r="J38">
            <v>0</v>
          </cell>
        </row>
        <row r="40">
          <cell r="J40">
            <v>23738000</v>
          </cell>
        </row>
        <row r="42">
          <cell r="J42">
            <v>0</v>
          </cell>
        </row>
        <row r="43">
          <cell r="J43">
            <v>0</v>
          </cell>
        </row>
        <row r="44">
          <cell r="J44">
            <v>1680000</v>
          </cell>
        </row>
        <row r="45">
          <cell r="J45">
            <v>1920000</v>
          </cell>
        </row>
        <row r="47">
          <cell r="J47">
            <v>0</v>
          </cell>
        </row>
        <row r="50">
          <cell r="J50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2856000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0</v>
          </cell>
        </row>
        <row r="63">
          <cell r="J63">
            <v>0</v>
          </cell>
        </row>
        <row r="66">
          <cell r="J66">
            <v>0</v>
          </cell>
        </row>
        <row r="67">
          <cell r="J67">
            <v>0</v>
          </cell>
        </row>
        <row r="69">
          <cell r="J69">
            <v>0</v>
          </cell>
        </row>
        <row r="70">
          <cell r="J70">
            <v>0</v>
          </cell>
        </row>
        <row r="73">
          <cell r="J73">
            <v>0</v>
          </cell>
        </row>
        <row r="75">
          <cell r="J75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81">
          <cell r="J81">
            <v>21357558.240000002</v>
          </cell>
        </row>
        <row r="83">
          <cell r="J83">
            <v>21316229</v>
          </cell>
        </row>
        <row r="85">
          <cell r="J85">
            <v>3403866</v>
          </cell>
        </row>
        <row r="87">
          <cell r="J87">
            <v>0</v>
          </cell>
        </row>
        <row r="91">
          <cell r="J91">
            <v>0</v>
          </cell>
        </row>
        <row r="93">
          <cell r="J93">
            <v>307621.44</v>
          </cell>
        </row>
        <row r="95">
          <cell r="J95">
            <v>200000</v>
          </cell>
        </row>
        <row r="97">
          <cell r="J97">
            <v>0</v>
          </cell>
        </row>
        <row r="99">
          <cell r="J99">
            <v>1390000</v>
          </cell>
        </row>
        <row r="101">
          <cell r="J101">
            <v>0</v>
          </cell>
        </row>
        <row r="102">
          <cell r="J102">
            <v>0</v>
          </cell>
        </row>
        <row r="104">
          <cell r="J104">
            <v>50400</v>
          </cell>
        </row>
        <row r="106">
          <cell r="J106">
            <v>820000</v>
          </cell>
        </row>
        <row r="109">
          <cell r="J109">
            <v>0</v>
          </cell>
        </row>
        <row r="111">
          <cell r="J111">
            <v>250000</v>
          </cell>
        </row>
        <row r="114">
          <cell r="J114">
            <v>0</v>
          </cell>
        </row>
        <row r="116">
          <cell r="J116">
            <v>0</v>
          </cell>
        </row>
        <row r="119">
          <cell r="J119">
            <v>0</v>
          </cell>
        </row>
        <row r="121">
          <cell r="J121">
            <v>600000</v>
          </cell>
        </row>
        <row r="123">
          <cell r="J123">
            <v>0</v>
          </cell>
        </row>
        <row r="125">
          <cell r="J125">
            <v>0</v>
          </cell>
        </row>
        <row r="128">
          <cell r="J128">
            <v>0</v>
          </cell>
        </row>
        <row r="130">
          <cell r="J130">
            <v>0</v>
          </cell>
        </row>
        <row r="132">
          <cell r="J132">
            <v>0</v>
          </cell>
        </row>
        <row r="133">
          <cell r="J133">
            <v>1200000</v>
          </cell>
        </row>
        <row r="134">
          <cell r="J134">
            <v>0</v>
          </cell>
        </row>
        <row r="135">
          <cell r="J135">
            <v>0</v>
          </cell>
        </row>
        <row r="136">
          <cell r="J136">
            <v>0</v>
          </cell>
        </row>
        <row r="138">
          <cell r="J138">
            <v>0</v>
          </cell>
        </row>
        <row r="140">
          <cell r="J140">
            <v>0</v>
          </cell>
        </row>
        <row r="142">
          <cell r="J142">
            <v>0</v>
          </cell>
        </row>
        <row r="144">
          <cell r="J144">
            <v>0</v>
          </cell>
        </row>
        <row r="146">
          <cell r="J146">
            <v>0</v>
          </cell>
        </row>
        <row r="149">
          <cell r="J149">
            <v>0</v>
          </cell>
        </row>
        <row r="151">
          <cell r="J151">
            <v>86500</v>
          </cell>
        </row>
        <row r="153">
          <cell r="J153">
            <v>0</v>
          </cell>
        </row>
        <row r="155">
          <cell r="J155">
            <v>0</v>
          </cell>
        </row>
        <row r="157">
          <cell r="J157">
            <v>0</v>
          </cell>
        </row>
        <row r="159">
          <cell r="J159">
            <v>0</v>
          </cell>
        </row>
        <row r="161">
          <cell r="J161">
            <v>0</v>
          </cell>
        </row>
        <row r="163">
          <cell r="J163">
            <v>0</v>
          </cell>
        </row>
        <row r="165">
          <cell r="J165">
            <v>0</v>
          </cell>
        </row>
        <row r="168">
          <cell r="J168">
            <v>3000000</v>
          </cell>
        </row>
        <row r="169">
          <cell r="J169">
            <v>2300000</v>
          </cell>
        </row>
        <row r="170">
          <cell r="J170">
            <v>0</v>
          </cell>
        </row>
        <row r="171">
          <cell r="J171">
            <v>0</v>
          </cell>
        </row>
        <row r="172">
          <cell r="J172">
            <v>0</v>
          </cell>
        </row>
        <row r="173">
          <cell r="J173">
            <v>0</v>
          </cell>
        </row>
        <row r="174">
          <cell r="J174">
            <v>0</v>
          </cell>
        </row>
        <row r="176">
          <cell r="J176">
            <v>300000</v>
          </cell>
        </row>
        <row r="177">
          <cell r="J177">
            <v>200000</v>
          </cell>
        </row>
        <row r="178">
          <cell r="J178">
            <v>0</v>
          </cell>
        </row>
        <row r="179">
          <cell r="J179">
            <v>1500000</v>
          </cell>
        </row>
        <row r="180">
          <cell r="J180">
            <v>110000</v>
          </cell>
        </row>
        <row r="181">
          <cell r="J181">
            <v>400000</v>
          </cell>
        </row>
        <row r="183">
          <cell r="J183">
            <v>0</v>
          </cell>
        </row>
        <row r="186">
          <cell r="J186">
            <v>0</v>
          </cell>
        </row>
        <row r="188">
          <cell r="J188">
            <v>615450</v>
          </cell>
        </row>
        <row r="190">
          <cell r="J190">
            <v>0</v>
          </cell>
        </row>
        <row r="192">
          <cell r="J192">
            <v>300000</v>
          </cell>
        </row>
        <row r="194">
          <cell r="J194">
            <v>1294764.08</v>
          </cell>
        </row>
        <row r="195">
          <cell r="J195">
            <v>0</v>
          </cell>
        </row>
        <row r="196">
          <cell r="J196">
            <v>300000</v>
          </cell>
        </row>
        <row r="198">
          <cell r="J198">
            <v>53000</v>
          </cell>
        </row>
        <row r="199">
          <cell r="J199">
            <v>2665879.4500000002</v>
          </cell>
        </row>
        <row r="200">
          <cell r="J200">
            <v>0</v>
          </cell>
        </row>
        <row r="201">
          <cell r="J201">
            <v>0</v>
          </cell>
        </row>
        <row r="203">
          <cell r="J203">
            <v>0</v>
          </cell>
        </row>
        <row r="204">
          <cell r="J204">
            <v>0</v>
          </cell>
        </row>
        <row r="205">
          <cell r="J205">
            <v>0</v>
          </cell>
        </row>
        <row r="206">
          <cell r="J206">
            <v>700000</v>
          </cell>
        </row>
        <row r="207">
          <cell r="J207">
            <v>225000</v>
          </cell>
        </row>
        <row r="208">
          <cell r="J208">
            <v>1500000</v>
          </cell>
        </row>
        <row r="210">
          <cell r="J210">
            <v>16346777.74</v>
          </cell>
        </row>
        <row r="211">
          <cell r="J211">
            <v>0</v>
          </cell>
        </row>
        <row r="212">
          <cell r="J212">
            <v>0</v>
          </cell>
        </row>
        <row r="214">
          <cell r="J214">
            <v>0</v>
          </cell>
        </row>
        <row r="215">
          <cell r="J215">
            <v>0</v>
          </cell>
        </row>
        <row r="216">
          <cell r="J216">
            <v>0</v>
          </cell>
        </row>
        <row r="217">
          <cell r="J217">
            <v>0</v>
          </cell>
        </row>
        <row r="218">
          <cell r="J218">
            <v>0</v>
          </cell>
        </row>
        <row r="222">
          <cell r="J222">
            <v>11017169.220000001</v>
          </cell>
        </row>
        <row r="223">
          <cell r="J223">
            <v>0</v>
          </cell>
        </row>
        <row r="225">
          <cell r="J225">
            <v>0</v>
          </cell>
        </row>
        <row r="227">
          <cell r="J227">
            <v>0</v>
          </cell>
        </row>
        <row r="228">
          <cell r="J228">
            <v>0</v>
          </cell>
        </row>
        <row r="229">
          <cell r="J229">
            <v>0</v>
          </cell>
        </row>
        <row r="231">
          <cell r="J231">
            <v>0</v>
          </cell>
        </row>
        <row r="234">
          <cell r="J234">
            <v>2239700</v>
          </cell>
        </row>
        <row r="236">
          <cell r="J236">
            <v>45000</v>
          </cell>
        </row>
        <row r="238">
          <cell r="J238">
            <v>0</v>
          </cell>
        </row>
        <row r="240">
          <cell r="J240">
            <v>0</v>
          </cell>
        </row>
        <row r="243">
          <cell r="J243">
            <v>1492135</v>
          </cell>
        </row>
        <row r="245">
          <cell r="J245">
            <v>5325944.4000000004</v>
          </cell>
        </row>
        <row r="247">
          <cell r="J247">
            <v>6642162</v>
          </cell>
        </row>
        <row r="249">
          <cell r="J249">
            <v>20000</v>
          </cell>
        </row>
        <row r="251">
          <cell r="J251">
            <v>0</v>
          </cell>
        </row>
        <row r="253">
          <cell r="J253">
            <v>0</v>
          </cell>
        </row>
        <row r="256">
          <cell r="J256">
            <v>90250394.989999995</v>
          </cell>
        </row>
        <row r="258">
          <cell r="J258">
            <v>0</v>
          </cell>
        </row>
        <row r="261">
          <cell r="J261">
            <v>0</v>
          </cell>
        </row>
        <row r="263">
          <cell r="J263">
            <v>0</v>
          </cell>
        </row>
        <row r="265">
          <cell r="J265">
            <v>0</v>
          </cell>
        </row>
        <row r="267">
          <cell r="J267">
            <v>0</v>
          </cell>
        </row>
        <row r="269">
          <cell r="J269">
            <v>567367.63</v>
          </cell>
        </row>
        <row r="272">
          <cell r="J272">
            <v>35375</v>
          </cell>
        </row>
        <row r="273">
          <cell r="J273">
            <v>0</v>
          </cell>
        </row>
        <row r="274">
          <cell r="J274">
            <v>0</v>
          </cell>
        </row>
        <row r="275">
          <cell r="J275">
            <v>0</v>
          </cell>
        </row>
        <row r="276">
          <cell r="J276">
            <v>0</v>
          </cell>
        </row>
        <row r="278">
          <cell r="J278">
            <v>0</v>
          </cell>
        </row>
        <row r="279">
          <cell r="J279">
            <v>0</v>
          </cell>
        </row>
        <row r="280">
          <cell r="J280">
            <v>0</v>
          </cell>
        </row>
        <row r="282">
          <cell r="J282">
            <v>0</v>
          </cell>
        </row>
        <row r="283">
          <cell r="J283">
            <v>0</v>
          </cell>
        </row>
        <row r="284">
          <cell r="J284">
            <v>0</v>
          </cell>
        </row>
        <row r="285">
          <cell r="J285">
            <v>51410.559999999998</v>
          </cell>
        </row>
        <row r="286">
          <cell r="J286">
            <v>0</v>
          </cell>
        </row>
        <row r="287">
          <cell r="J287">
            <v>186698.08</v>
          </cell>
        </row>
        <row r="289">
          <cell r="J289">
            <v>0</v>
          </cell>
        </row>
        <row r="290">
          <cell r="J290">
            <v>0</v>
          </cell>
        </row>
        <row r="291">
          <cell r="J291">
            <v>0</v>
          </cell>
        </row>
        <row r="292">
          <cell r="J292">
            <v>0</v>
          </cell>
        </row>
        <row r="293">
          <cell r="J293">
            <v>0</v>
          </cell>
        </row>
        <row r="294">
          <cell r="J294">
            <v>0</v>
          </cell>
        </row>
        <row r="295">
          <cell r="J295">
            <v>623093.12</v>
          </cell>
        </row>
        <row r="297">
          <cell r="J297">
            <v>0</v>
          </cell>
        </row>
        <row r="300">
          <cell r="J300">
            <v>2529360</v>
          </cell>
        </row>
        <row r="301">
          <cell r="J301">
            <v>6257350</v>
          </cell>
        </row>
        <row r="302">
          <cell r="J302">
            <v>0</v>
          </cell>
        </row>
        <row r="303">
          <cell r="J303">
            <v>2147400</v>
          </cell>
        </row>
        <row r="304">
          <cell r="J304">
            <v>0</v>
          </cell>
        </row>
        <row r="305">
          <cell r="J305">
            <v>21300</v>
          </cell>
        </row>
        <row r="306">
          <cell r="J306">
            <v>0</v>
          </cell>
        </row>
        <row r="308">
          <cell r="J308">
            <v>0</v>
          </cell>
        </row>
        <row r="309">
          <cell r="J309">
            <v>0</v>
          </cell>
        </row>
        <row r="310">
          <cell r="J310">
            <v>4056016.24</v>
          </cell>
        </row>
        <row r="311">
          <cell r="J311">
            <v>72617.399999999994</v>
          </cell>
        </row>
        <row r="312">
          <cell r="J312">
            <v>0</v>
          </cell>
        </row>
        <row r="313">
          <cell r="J313">
            <v>1200000</v>
          </cell>
        </row>
        <row r="316">
          <cell r="J316">
            <v>0</v>
          </cell>
        </row>
        <row r="318">
          <cell r="J318">
            <v>0</v>
          </cell>
        </row>
        <row r="321">
          <cell r="J321">
            <v>10875618.52</v>
          </cell>
        </row>
        <row r="323">
          <cell r="J323">
            <v>4537344.9000000004</v>
          </cell>
        </row>
        <row r="325">
          <cell r="J325">
            <v>78493888.840000004</v>
          </cell>
        </row>
        <row r="327">
          <cell r="J327">
            <v>56600</v>
          </cell>
        </row>
        <row r="329">
          <cell r="J329">
            <v>73100</v>
          </cell>
        </row>
        <row r="331">
          <cell r="J331">
            <v>1212562.72</v>
          </cell>
        </row>
        <row r="333">
          <cell r="J333">
            <v>0</v>
          </cell>
        </row>
        <row r="335">
          <cell r="J335">
            <v>0</v>
          </cell>
        </row>
        <row r="337">
          <cell r="J337">
            <v>23000</v>
          </cell>
        </row>
        <row r="341">
          <cell r="J341">
            <v>0</v>
          </cell>
        </row>
        <row r="342">
          <cell r="J342">
            <v>0</v>
          </cell>
        </row>
        <row r="343">
          <cell r="J343">
            <v>0</v>
          </cell>
        </row>
        <row r="345">
          <cell r="J345">
            <v>0</v>
          </cell>
        </row>
        <row r="346">
          <cell r="J346">
            <v>0</v>
          </cell>
        </row>
        <row r="347">
          <cell r="J347">
            <v>0</v>
          </cell>
        </row>
        <row r="349">
          <cell r="J349">
            <v>0</v>
          </cell>
        </row>
        <row r="350">
          <cell r="J350">
            <v>0</v>
          </cell>
        </row>
        <row r="352">
          <cell r="J352">
            <v>0</v>
          </cell>
        </row>
        <row r="354">
          <cell r="J354">
            <v>0</v>
          </cell>
        </row>
        <row r="357">
          <cell r="J357">
            <v>0</v>
          </cell>
        </row>
        <row r="359">
          <cell r="J359">
            <v>0</v>
          </cell>
        </row>
        <row r="360">
          <cell r="J360">
            <v>0</v>
          </cell>
        </row>
        <row r="361">
          <cell r="J361">
            <v>0</v>
          </cell>
        </row>
        <row r="363">
          <cell r="J363">
            <v>0</v>
          </cell>
        </row>
        <row r="364">
          <cell r="J364">
            <v>0</v>
          </cell>
        </row>
        <row r="365">
          <cell r="J365">
            <v>0</v>
          </cell>
        </row>
        <row r="368">
          <cell r="J368">
            <v>0</v>
          </cell>
        </row>
        <row r="369">
          <cell r="J369">
            <v>0</v>
          </cell>
        </row>
        <row r="370">
          <cell r="J370">
            <v>0</v>
          </cell>
        </row>
        <row r="373">
          <cell r="J373">
            <v>0</v>
          </cell>
        </row>
        <row r="375">
          <cell r="J375">
            <v>0</v>
          </cell>
        </row>
        <row r="377">
          <cell r="J377">
            <v>0</v>
          </cell>
        </row>
        <row r="379">
          <cell r="J379">
            <v>0</v>
          </cell>
        </row>
        <row r="381">
          <cell r="J381">
            <v>0</v>
          </cell>
        </row>
        <row r="382">
          <cell r="J382">
            <v>0</v>
          </cell>
        </row>
        <row r="384">
          <cell r="J384">
            <v>0</v>
          </cell>
        </row>
        <row r="386">
          <cell r="J386">
            <v>0</v>
          </cell>
        </row>
        <row r="389">
          <cell r="J389">
            <v>0</v>
          </cell>
        </row>
        <row r="391">
          <cell r="J391">
            <v>0</v>
          </cell>
        </row>
        <row r="393">
          <cell r="J393">
            <v>0</v>
          </cell>
        </row>
        <row r="395">
          <cell r="J395">
            <v>0</v>
          </cell>
        </row>
        <row r="398">
          <cell r="J398">
            <v>0</v>
          </cell>
        </row>
        <row r="400">
          <cell r="J400">
            <v>0</v>
          </cell>
        </row>
        <row r="402">
          <cell r="J402">
            <v>0</v>
          </cell>
        </row>
        <row r="406">
          <cell r="J406">
            <v>573047.5</v>
          </cell>
        </row>
        <row r="408">
          <cell r="J408">
            <v>370900</v>
          </cell>
        </row>
        <row r="410">
          <cell r="J410">
            <v>989004</v>
          </cell>
        </row>
        <row r="412">
          <cell r="J412">
            <v>65825</v>
          </cell>
        </row>
        <row r="414">
          <cell r="J414">
            <v>0</v>
          </cell>
        </row>
        <row r="417">
          <cell r="J417">
            <v>149180</v>
          </cell>
        </row>
        <row r="419">
          <cell r="J419">
            <v>0</v>
          </cell>
        </row>
        <row r="421">
          <cell r="J421">
            <v>0</v>
          </cell>
        </row>
        <row r="423">
          <cell r="J423">
            <v>0</v>
          </cell>
        </row>
        <row r="426">
          <cell r="J426">
            <v>3460476.7</v>
          </cell>
        </row>
        <row r="428">
          <cell r="J428">
            <v>1908361.9</v>
          </cell>
        </row>
        <row r="430">
          <cell r="J430">
            <v>0</v>
          </cell>
        </row>
        <row r="432">
          <cell r="J432">
            <v>0</v>
          </cell>
        </row>
        <row r="435">
          <cell r="J435">
            <v>0</v>
          </cell>
        </row>
        <row r="437">
          <cell r="J437">
            <v>0</v>
          </cell>
        </row>
        <row r="439">
          <cell r="J439">
            <v>0</v>
          </cell>
        </row>
        <row r="442">
          <cell r="J442">
            <v>0</v>
          </cell>
        </row>
        <row r="444">
          <cell r="J444">
            <v>0</v>
          </cell>
        </row>
        <row r="446">
          <cell r="J446">
            <v>0</v>
          </cell>
        </row>
        <row r="448">
          <cell r="J448">
            <v>0</v>
          </cell>
        </row>
        <row r="450">
          <cell r="J450">
            <v>0</v>
          </cell>
        </row>
        <row r="452">
          <cell r="J452">
            <v>0</v>
          </cell>
        </row>
        <row r="454">
          <cell r="J454">
            <v>0</v>
          </cell>
        </row>
        <row r="457">
          <cell r="J457">
            <v>0</v>
          </cell>
        </row>
        <row r="459">
          <cell r="J459">
            <v>0</v>
          </cell>
        </row>
        <row r="462">
          <cell r="J462">
            <v>0</v>
          </cell>
        </row>
        <row r="464">
          <cell r="J464">
            <v>2663333.33</v>
          </cell>
        </row>
        <row r="465">
          <cell r="J465">
            <v>0</v>
          </cell>
        </row>
        <row r="467">
          <cell r="J467">
            <v>0</v>
          </cell>
        </row>
        <row r="469">
          <cell r="J469">
            <v>0</v>
          </cell>
        </row>
        <row r="471">
          <cell r="J471">
            <v>0</v>
          </cell>
        </row>
        <row r="473">
          <cell r="J473">
            <v>0</v>
          </cell>
        </row>
        <row r="474">
          <cell r="J474">
            <v>0</v>
          </cell>
        </row>
        <row r="475">
          <cell r="J475">
            <v>0</v>
          </cell>
        </row>
        <row r="476">
          <cell r="J476">
            <v>0</v>
          </cell>
        </row>
        <row r="478">
          <cell r="J478">
            <v>0</v>
          </cell>
        </row>
        <row r="481">
          <cell r="J481">
            <v>0</v>
          </cell>
        </row>
        <row r="483">
          <cell r="J483">
            <v>0</v>
          </cell>
        </row>
        <row r="485">
          <cell r="J485">
            <v>0</v>
          </cell>
        </row>
        <row r="489">
          <cell r="J489">
            <v>0</v>
          </cell>
        </row>
        <row r="491">
          <cell r="J491">
            <v>0</v>
          </cell>
        </row>
        <row r="493">
          <cell r="J493">
            <v>0</v>
          </cell>
        </row>
        <row r="495">
          <cell r="J495">
            <v>0</v>
          </cell>
        </row>
        <row r="497">
          <cell r="J497">
            <v>0</v>
          </cell>
        </row>
        <row r="500">
          <cell r="J500">
            <v>0</v>
          </cell>
        </row>
        <row r="502">
          <cell r="J502">
            <v>0</v>
          </cell>
        </row>
        <row r="504">
          <cell r="J504">
            <v>0</v>
          </cell>
        </row>
        <row r="506">
          <cell r="J506">
            <v>0</v>
          </cell>
        </row>
        <row r="508">
          <cell r="J508">
            <v>0</v>
          </cell>
        </row>
        <row r="510">
          <cell r="J510">
            <v>0</v>
          </cell>
        </row>
        <row r="513">
          <cell r="J513">
            <v>0</v>
          </cell>
        </row>
        <row r="515">
          <cell r="J515">
            <v>0</v>
          </cell>
        </row>
      </sheetData>
      <sheetData sheetId="7"/>
    </sheetDataSet>
  </externalBook>
</externalLink>
</file>

<file path=xl/tables/table1.xml><?xml version="1.0" encoding="utf-8"?>
<table xmlns="http://schemas.openxmlformats.org/spreadsheetml/2006/main" id="2" name="Tabla13" displayName="Tabla13" ref="B6:Q257" headerRowDxfId="34" dataDxfId="33" totalsRowDxfId="32">
  <tableColumns count="16">
    <tableColumn id="13" name="ID_Dependendencia" dataDxfId="31" totalsRowDxfId="30">
      <calculatedColumnFormula>IF(Tabla13[[#This Row],[Código_Actividad]]="","",CONCATENATE(Tabla13[[#This Row],[POA]],".",Tabla13[[#This Row],[SRS]],".",Tabla13[[#This Row],[AREA]],".",Tabla13[[#This Row],[TIPO]]))</calculatedColumnFormula>
    </tableColumn>
    <tableColumn id="14" name="POA" dataDxfId="29" totalsRowDxfId="28">
      <calculatedColumnFormula>IF(Tabla13[[#This Row],[Código_Actividad]]="","",'[3]Formulario PPGR1'!#REF!)</calculatedColumnFormula>
    </tableColumn>
    <tableColumn id="15" name="SRS" dataDxfId="27" totalsRowDxfId="26">
      <calculatedColumnFormula>IF(Tabla13[[#This Row],[Código_Actividad]]="","",'[3]Formulario PPGR1'!#REF!)</calculatedColumnFormula>
    </tableColumn>
    <tableColumn id="16" name="AREA" dataDxfId="25" totalsRowDxfId="24">
      <calculatedColumnFormula>IF(Tabla13[[#This Row],[Código_Actividad]]="","",'[3]Formulario PPGR1'!#REF!)</calculatedColumnFormula>
    </tableColumn>
    <tableColumn id="17" name="TIPO" dataDxfId="23" totalsRowDxfId="22">
      <calculatedColumnFormula>IF(Tabla13[[#This Row],[Código_Actividad]]="","",'[3]Formulario PPGR1'!#REF!)</calculatedColumnFormula>
    </tableColumn>
    <tableColumn id="1" name="Código_Actividad" totalsRowLabel="Total" dataDxfId="21" totalsRowDxfId="20"/>
    <tableColumn id="3" name="Actividades Programables Presupuestables" dataDxfId="19" totalsRowDxfId="18"/>
    <tableColumn id="2" name="Insumo" dataDxfId="17" totalsRowDxfId="16"/>
    <tableColumn id="11" name="Descripción" dataDxfId="15" totalsRowDxfId="14"/>
    <tableColumn id="4" name="Unidad de Medida" dataDxfId="13" totalsRowDxfId="12">
      <calculatedColumnFormula>IFERROR(VLOOKUP($J7,#REF!,2,FALSE),"")</calculatedColumnFormula>
    </tableColumn>
    <tableColumn id="5" name="Cantidad de Insumos" dataDxfId="11" totalsRowDxfId="10"/>
    <tableColumn id="6" name="Precio Unitario" dataDxfId="9" totalsRowDxfId="8">
      <calculatedColumnFormula>IFERROR(VLOOKUP($J7,#REF!,3,FALSE),"")</calculatedColumnFormula>
    </tableColumn>
    <tableColumn id="7" name="Valor Total" totalsRowFunction="sum" dataDxfId="7" totalsRowDxfId="6">
      <calculatedColumnFormula>+Tabla13[[#This Row],[Precio Unitario]]*Tabla13[[#This Row],[Cantidad de Insumos]]</calculatedColumnFormula>
    </tableColumn>
    <tableColumn id="8" name="Código Presupuestario" dataDxfId="5" totalsRowDxfId="4"/>
    <tableColumn id="9" name="Fuente de Financiamiento" dataDxfId="3" totalsRowDxfId="2">
      <calculatedColumnFormula>[4]!Tabla1[[#This Row],[Precio Unitario]]*[4]!Tabla1[[#This Row],[Cantidad de Insumos]]</calculatedColumnFormula>
    </tableColumn>
    <tableColumn id="10" name="Columna1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8"/>
  <sheetViews>
    <sheetView workbookViewId="0">
      <selection activeCell="B1" sqref="B1"/>
    </sheetView>
  </sheetViews>
  <sheetFormatPr baseColWidth="10" defaultColWidth="9.140625" defaultRowHeight="12.75" x14ac:dyDescent="0.2"/>
  <cols>
    <col min="1" max="1" width="19.28515625" customWidth="1"/>
    <col min="2" max="2" width="37.7109375" customWidth="1"/>
    <col min="3" max="3" width="22.7109375" customWidth="1"/>
    <col min="4" max="4" width="64.28515625" customWidth="1"/>
  </cols>
  <sheetData>
    <row r="1" spans="1:4" ht="18.75" customHeight="1" x14ac:dyDescent="0.2">
      <c r="A1" s="334" t="s">
        <v>1114</v>
      </c>
      <c r="B1" s="334" t="s">
        <v>1115</v>
      </c>
      <c r="C1" s="334" t="s">
        <v>1116</v>
      </c>
      <c r="D1" s="334" t="s">
        <v>1118</v>
      </c>
    </row>
    <row r="2" spans="1:4" ht="25.5" customHeight="1" x14ac:dyDescent="0.2">
      <c r="A2" s="511" t="s">
        <v>1215</v>
      </c>
      <c r="B2" s="511" t="s">
        <v>1287</v>
      </c>
      <c r="C2" s="511" t="s">
        <v>1290</v>
      </c>
      <c r="D2" s="365" t="s">
        <v>1288</v>
      </c>
    </row>
    <row r="3" spans="1:4" ht="36.75" customHeight="1" x14ac:dyDescent="0.2">
      <c r="A3" s="511"/>
      <c r="B3" s="511"/>
      <c r="C3" s="511"/>
      <c r="D3" s="365" t="s">
        <v>1289</v>
      </c>
    </row>
    <row r="4" spans="1:4" ht="15" x14ac:dyDescent="0.2">
      <c r="A4" s="509" t="s">
        <v>1215</v>
      </c>
      <c r="B4" s="510" t="s">
        <v>1142</v>
      </c>
      <c r="C4" s="509" t="s">
        <v>1216</v>
      </c>
      <c r="D4" s="365" t="s">
        <v>1284</v>
      </c>
    </row>
    <row r="5" spans="1:4" ht="15" x14ac:dyDescent="0.2">
      <c r="A5" s="509"/>
      <c r="B5" s="510"/>
      <c r="C5" s="509"/>
      <c r="D5" s="365" t="s">
        <v>1285</v>
      </c>
    </row>
    <row r="6" spans="1:4" ht="15" x14ac:dyDescent="0.2">
      <c r="A6" s="509"/>
      <c r="B6" s="510"/>
      <c r="C6" s="509"/>
      <c r="D6" s="365" t="s">
        <v>1286</v>
      </c>
    </row>
    <row r="7" spans="1:4" ht="30" x14ac:dyDescent="0.2">
      <c r="A7" s="509"/>
      <c r="B7" s="510"/>
      <c r="C7" s="509"/>
      <c r="D7" s="365" t="s">
        <v>1247</v>
      </c>
    </row>
    <row r="8" spans="1:4" ht="15" x14ac:dyDescent="0.2">
      <c r="A8" s="509"/>
      <c r="B8" s="510"/>
      <c r="C8" s="509"/>
      <c r="D8" s="368" t="s">
        <v>1322</v>
      </c>
    </row>
    <row r="9" spans="1:4" ht="45" x14ac:dyDescent="0.2">
      <c r="A9" s="509"/>
      <c r="B9" s="510"/>
      <c r="C9" s="369" t="s">
        <v>1217</v>
      </c>
      <c r="D9" s="370" t="s">
        <v>1248</v>
      </c>
    </row>
    <row r="10" spans="1:4" ht="15" x14ac:dyDescent="0.2">
      <c r="A10" s="509"/>
      <c r="B10" s="510"/>
      <c r="C10" s="509" t="s">
        <v>1218</v>
      </c>
      <c r="D10" s="368" t="s">
        <v>1249</v>
      </c>
    </row>
    <row r="11" spans="1:4" ht="15" x14ac:dyDescent="0.2">
      <c r="A11" s="509"/>
      <c r="B11" s="510"/>
      <c r="C11" s="509"/>
      <c r="D11" s="365" t="s">
        <v>1250</v>
      </c>
    </row>
    <row r="12" spans="1:4" ht="30" x14ac:dyDescent="0.2">
      <c r="A12" s="509"/>
      <c r="B12" s="510"/>
      <c r="C12" s="509"/>
      <c r="D12" s="365" t="s">
        <v>1251</v>
      </c>
    </row>
    <row r="13" spans="1:4" ht="15" x14ac:dyDescent="0.2">
      <c r="A13" s="509"/>
      <c r="B13" s="510"/>
      <c r="C13" s="509"/>
      <c r="D13" s="365" t="s">
        <v>1252</v>
      </c>
    </row>
    <row r="14" spans="1:4" ht="15" x14ac:dyDescent="0.2">
      <c r="A14" s="509" t="s">
        <v>1219</v>
      </c>
      <c r="B14" s="511" t="s">
        <v>1146</v>
      </c>
      <c r="C14" s="509" t="s">
        <v>1220</v>
      </c>
      <c r="D14" s="371" t="s">
        <v>1254</v>
      </c>
    </row>
    <row r="15" spans="1:4" ht="15" x14ac:dyDescent="0.2">
      <c r="A15" s="509"/>
      <c r="B15" s="511"/>
      <c r="C15" s="509"/>
      <c r="D15" s="366" t="s">
        <v>1255</v>
      </c>
    </row>
    <row r="16" spans="1:4" ht="15" x14ac:dyDescent="0.2">
      <c r="A16" s="509"/>
      <c r="B16" s="511"/>
      <c r="C16" s="509"/>
      <c r="D16" s="366" t="s">
        <v>1256</v>
      </c>
    </row>
    <row r="17" spans="1:4" ht="30" x14ac:dyDescent="0.2">
      <c r="A17" s="509"/>
      <c r="B17" s="511"/>
      <c r="C17" s="509" t="s">
        <v>1221</v>
      </c>
      <c r="D17" s="366" t="s">
        <v>1257</v>
      </c>
    </row>
    <row r="18" spans="1:4" ht="15" x14ac:dyDescent="0.2">
      <c r="A18" s="509"/>
      <c r="B18" s="511"/>
      <c r="C18" s="509"/>
      <c r="D18" s="366" t="s">
        <v>1291</v>
      </c>
    </row>
    <row r="19" spans="1:4" ht="15" x14ac:dyDescent="0.2">
      <c r="A19" s="509"/>
      <c r="B19" s="511"/>
      <c r="C19" s="509"/>
      <c r="D19" s="366" t="s">
        <v>1258</v>
      </c>
    </row>
    <row r="20" spans="1:4" ht="15" x14ac:dyDescent="0.2">
      <c r="A20" s="509"/>
      <c r="B20" s="511"/>
      <c r="C20" s="509"/>
      <c r="D20" s="366" t="s">
        <v>1292</v>
      </c>
    </row>
    <row r="21" spans="1:4" ht="30" x14ac:dyDescent="0.2">
      <c r="A21" s="509"/>
      <c r="B21" s="511"/>
      <c r="C21" s="509"/>
      <c r="D21" s="366" t="s">
        <v>1293</v>
      </c>
    </row>
    <row r="22" spans="1:4" ht="15" x14ac:dyDescent="0.2">
      <c r="A22" s="511" t="s">
        <v>1219</v>
      </c>
      <c r="B22" s="511" t="s">
        <v>1147</v>
      </c>
      <c r="C22" s="511" t="s">
        <v>1281</v>
      </c>
      <c r="D22" s="366" t="s">
        <v>1294</v>
      </c>
    </row>
    <row r="23" spans="1:4" ht="30" x14ac:dyDescent="0.2">
      <c r="A23" s="511"/>
      <c r="B23" s="511"/>
      <c r="C23" s="511"/>
      <c r="D23" s="366" t="s">
        <v>1259</v>
      </c>
    </row>
    <row r="24" spans="1:4" ht="15" x14ac:dyDescent="0.2">
      <c r="A24" s="511"/>
      <c r="B24" s="511"/>
      <c r="C24" s="511"/>
      <c r="D24" s="366" t="s">
        <v>1260</v>
      </c>
    </row>
    <row r="25" spans="1:4" ht="15" x14ac:dyDescent="0.2">
      <c r="A25" s="511" t="s">
        <v>1222</v>
      </c>
      <c r="B25" s="511" t="s">
        <v>1151</v>
      </c>
      <c r="C25" s="511" t="s">
        <v>1223</v>
      </c>
      <c r="D25" s="366" t="s">
        <v>1295</v>
      </c>
    </row>
    <row r="26" spans="1:4" ht="15" x14ac:dyDescent="0.2">
      <c r="A26" s="511"/>
      <c r="B26" s="511"/>
      <c r="C26" s="511"/>
      <c r="D26" s="365" t="s">
        <v>1296</v>
      </c>
    </row>
    <row r="27" spans="1:4" ht="15" x14ac:dyDescent="0.2">
      <c r="A27" s="511"/>
      <c r="B27" s="511"/>
      <c r="C27" s="511"/>
      <c r="D27" s="365" t="s">
        <v>1297</v>
      </c>
    </row>
    <row r="28" spans="1:4" ht="16.5" customHeight="1" x14ac:dyDescent="0.2">
      <c r="A28" s="511"/>
      <c r="B28" s="511"/>
      <c r="C28" s="511"/>
      <c r="D28" s="365" t="s">
        <v>1261</v>
      </c>
    </row>
    <row r="29" spans="1:4" ht="24" customHeight="1" x14ac:dyDescent="0.2">
      <c r="A29" s="511"/>
      <c r="B29" s="511"/>
      <c r="C29" s="511"/>
      <c r="D29" s="370" t="s">
        <v>1262</v>
      </c>
    </row>
    <row r="30" spans="1:4" ht="27" customHeight="1" x14ac:dyDescent="0.2">
      <c r="A30" s="509" t="s">
        <v>1215</v>
      </c>
      <c r="B30" s="510" t="s">
        <v>1152</v>
      </c>
      <c r="C30" s="509" t="s">
        <v>1224</v>
      </c>
      <c r="D30" s="371" t="s">
        <v>1299</v>
      </c>
    </row>
    <row r="31" spans="1:4" ht="41.25" customHeight="1" x14ac:dyDescent="0.2">
      <c r="A31" s="509"/>
      <c r="B31" s="510"/>
      <c r="C31" s="509"/>
      <c r="D31" s="365" t="s">
        <v>1298</v>
      </c>
    </row>
    <row r="32" spans="1:4" ht="124.5" customHeight="1" x14ac:dyDescent="0.2">
      <c r="A32" s="369" t="s">
        <v>1215</v>
      </c>
      <c r="B32" s="369" t="s">
        <v>1153</v>
      </c>
      <c r="C32" s="369" t="s">
        <v>1225</v>
      </c>
      <c r="D32" s="366" t="s">
        <v>1300</v>
      </c>
    </row>
    <row r="33" spans="1:4" ht="35.25" customHeight="1" x14ac:dyDescent="0.2">
      <c r="A33" s="509" t="s">
        <v>1226</v>
      </c>
      <c r="B33" s="512" t="s">
        <v>1155</v>
      </c>
      <c r="C33" s="509" t="s">
        <v>1227</v>
      </c>
      <c r="D33" s="373" t="s">
        <v>1263</v>
      </c>
    </row>
    <row r="34" spans="1:4" ht="30" customHeight="1" x14ac:dyDescent="0.2">
      <c r="A34" s="509"/>
      <c r="B34" s="513"/>
      <c r="C34" s="509"/>
      <c r="D34" s="371" t="s">
        <v>1264</v>
      </c>
    </row>
    <row r="35" spans="1:4" ht="30" x14ac:dyDescent="0.2">
      <c r="A35" s="509" t="s">
        <v>1228</v>
      </c>
      <c r="B35" s="510" t="s">
        <v>1157</v>
      </c>
      <c r="C35" s="510" t="s">
        <v>1174</v>
      </c>
      <c r="D35" s="373" t="s">
        <v>1339</v>
      </c>
    </row>
    <row r="36" spans="1:4" ht="30" x14ac:dyDescent="0.2">
      <c r="A36" s="509"/>
      <c r="B36" s="510"/>
      <c r="C36" s="510"/>
      <c r="D36" s="368" t="s">
        <v>1265</v>
      </c>
    </row>
    <row r="37" spans="1:4" ht="30" x14ac:dyDescent="0.2">
      <c r="A37" s="509"/>
      <c r="B37" s="510"/>
      <c r="C37" s="510"/>
      <c r="D37" s="373" t="s">
        <v>1366</v>
      </c>
    </row>
    <row r="38" spans="1:4" ht="30" x14ac:dyDescent="0.2">
      <c r="A38" s="509"/>
      <c r="B38" s="510"/>
      <c r="C38" s="510"/>
      <c r="D38" s="368" t="s">
        <v>1266</v>
      </c>
    </row>
    <row r="39" spans="1:4" ht="15" x14ac:dyDescent="0.2">
      <c r="A39" s="509" t="s">
        <v>1215</v>
      </c>
      <c r="B39" s="510" t="s">
        <v>1159</v>
      </c>
      <c r="C39" s="509" t="s">
        <v>1229</v>
      </c>
      <c r="D39" s="371" t="s">
        <v>1253</v>
      </c>
    </row>
    <row r="40" spans="1:4" ht="42.75" customHeight="1" x14ac:dyDescent="0.2">
      <c r="A40" s="509"/>
      <c r="B40" s="510"/>
      <c r="C40" s="509"/>
      <c r="D40" s="373" t="s">
        <v>1267</v>
      </c>
    </row>
    <row r="41" spans="1:4" ht="15" x14ac:dyDescent="0.2">
      <c r="A41" s="509" t="s">
        <v>1230</v>
      </c>
      <c r="B41" s="509" t="s">
        <v>1162</v>
      </c>
      <c r="C41" s="509" t="s">
        <v>1231</v>
      </c>
      <c r="D41" s="366" t="s">
        <v>1301</v>
      </c>
    </row>
    <row r="42" spans="1:4" ht="15" x14ac:dyDescent="0.2">
      <c r="A42" s="509"/>
      <c r="B42" s="509"/>
      <c r="C42" s="509"/>
      <c r="D42" s="368" t="s">
        <v>1268</v>
      </c>
    </row>
    <row r="43" spans="1:4" ht="79.5" customHeight="1" x14ac:dyDescent="0.2">
      <c r="A43" s="509"/>
      <c r="B43" s="509"/>
      <c r="C43" s="509"/>
      <c r="D43" s="366" t="s">
        <v>1367</v>
      </c>
    </row>
    <row r="44" spans="1:4" ht="30" x14ac:dyDescent="0.2">
      <c r="A44" s="509" t="s">
        <v>1230</v>
      </c>
      <c r="B44" s="511" t="s">
        <v>1163</v>
      </c>
      <c r="C44" s="509" t="s">
        <v>1177</v>
      </c>
      <c r="D44" s="368" t="s">
        <v>1282</v>
      </c>
    </row>
    <row r="45" spans="1:4" ht="30" x14ac:dyDescent="0.2">
      <c r="A45" s="509"/>
      <c r="B45" s="511"/>
      <c r="C45" s="509"/>
      <c r="D45" s="371" t="s">
        <v>1283</v>
      </c>
    </row>
    <row r="46" spans="1:4" ht="15" x14ac:dyDescent="0.2">
      <c r="A46" s="509"/>
      <c r="B46" s="511"/>
      <c r="C46" s="509"/>
      <c r="D46" s="366" t="s">
        <v>1269</v>
      </c>
    </row>
    <row r="47" spans="1:4" ht="15" x14ac:dyDescent="0.2">
      <c r="A47" s="509"/>
      <c r="B47" s="511"/>
      <c r="C47" s="509"/>
      <c r="D47" s="366" t="s">
        <v>1302</v>
      </c>
    </row>
    <row r="48" spans="1:4" ht="15" x14ac:dyDescent="0.2">
      <c r="A48" s="509"/>
      <c r="B48" s="511"/>
      <c r="C48" s="509"/>
      <c r="D48" s="366" t="s">
        <v>1303</v>
      </c>
    </row>
    <row r="49" spans="1:4" ht="30" x14ac:dyDescent="0.2">
      <c r="A49" s="509" t="s">
        <v>1232</v>
      </c>
      <c r="B49" s="510" t="s">
        <v>1164</v>
      </c>
      <c r="C49" s="509" t="s">
        <v>1233</v>
      </c>
      <c r="D49" s="368" t="s">
        <v>1371</v>
      </c>
    </row>
    <row r="50" spans="1:4" ht="15" x14ac:dyDescent="0.2">
      <c r="A50" s="509"/>
      <c r="B50" s="510"/>
      <c r="C50" s="509"/>
      <c r="D50" s="368" t="s">
        <v>1270</v>
      </c>
    </row>
    <row r="51" spans="1:4" ht="15" x14ac:dyDescent="0.2">
      <c r="A51" s="509"/>
      <c r="B51" s="510"/>
      <c r="C51" s="509"/>
      <c r="D51" s="368" t="s">
        <v>1271</v>
      </c>
    </row>
    <row r="52" spans="1:4" ht="30" x14ac:dyDescent="0.2">
      <c r="A52" s="509"/>
      <c r="B52" s="510"/>
      <c r="C52" s="509"/>
      <c r="D52" s="368" t="s">
        <v>1272</v>
      </c>
    </row>
    <row r="53" spans="1:4" ht="30" x14ac:dyDescent="0.2">
      <c r="A53" s="509"/>
      <c r="B53" s="510"/>
      <c r="C53" s="509"/>
      <c r="D53" s="368" t="s">
        <v>1273</v>
      </c>
    </row>
    <row r="54" spans="1:4" ht="30" x14ac:dyDescent="0.2">
      <c r="A54" s="509"/>
      <c r="B54" s="510"/>
      <c r="C54" s="509" t="s">
        <v>1234</v>
      </c>
      <c r="D54" s="373" t="s">
        <v>1274</v>
      </c>
    </row>
    <row r="55" spans="1:4" ht="30" x14ac:dyDescent="0.2">
      <c r="A55" s="509"/>
      <c r="B55" s="510"/>
      <c r="C55" s="509"/>
      <c r="D55" s="368" t="s">
        <v>1275</v>
      </c>
    </row>
    <row r="56" spans="1:4" ht="15" x14ac:dyDescent="0.2">
      <c r="A56" s="509"/>
      <c r="B56" s="510"/>
      <c r="C56" s="510" t="s">
        <v>1235</v>
      </c>
      <c r="D56" s="366" t="s">
        <v>1304</v>
      </c>
    </row>
    <row r="57" spans="1:4" ht="30" x14ac:dyDescent="0.2">
      <c r="A57" s="509"/>
      <c r="B57" s="510"/>
      <c r="C57" s="510"/>
      <c r="D57" s="365" t="s">
        <v>1276</v>
      </c>
    </row>
    <row r="58" spans="1:4" ht="30" x14ac:dyDescent="0.2">
      <c r="A58" s="509"/>
      <c r="B58" s="510"/>
      <c r="C58" s="510"/>
      <c r="D58" s="368" t="s">
        <v>1305</v>
      </c>
    </row>
    <row r="59" spans="1:4" ht="60" x14ac:dyDescent="0.2">
      <c r="A59" s="509"/>
      <c r="B59" s="510"/>
      <c r="C59" s="372" t="s">
        <v>1236</v>
      </c>
      <c r="D59" s="365" t="s">
        <v>1306</v>
      </c>
    </row>
    <row r="60" spans="1:4" ht="15" x14ac:dyDescent="0.2">
      <c r="A60" s="509" t="s">
        <v>1232</v>
      </c>
      <c r="B60" s="509" t="s">
        <v>1165</v>
      </c>
      <c r="C60" s="509" t="s">
        <v>1237</v>
      </c>
      <c r="D60" s="370" t="s">
        <v>1277</v>
      </c>
    </row>
    <row r="61" spans="1:4" ht="30" x14ac:dyDescent="0.2">
      <c r="A61" s="509"/>
      <c r="B61" s="509"/>
      <c r="C61" s="509"/>
      <c r="D61" s="368" t="s">
        <v>1278</v>
      </c>
    </row>
    <row r="62" spans="1:4" ht="30" x14ac:dyDescent="0.2">
      <c r="A62" s="509"/>
      <c r="B62" s="509"/>
      <c r="C62" s="509"/>
      <c r="D62" s="373" t="s">
        <v>1279</v>
      </c>
    </row>
    <row r="63" spans="1:4" ht="15" x14ac:dyDescent="0.2">
      <c r="A63" s="509" t="s">
        <v>1238</v>
      </c>
      <c r="B63" s="510" t="s">
        <v>1166</v>
      </c>
      <c r="C63" s="510" t="s">
        <v>1239</v>
      </c>
      <c r="D63" s="368" t="s">
        <v>1307</v>
      </c>
    </row>
    <row r="64" spans="1:4" ht="30" x14ac:dyDescent="0.2">
      <c r="A64" s="509"/>
      <c r="B64" s="510"/>
      <c r="C64" s="510"/>
      <c r="D64" s="368" t="s">
        <v>1308</v>
      </c>
    </row>
    <row r="65" spans="1:4" ht="15" x14ac:dyDescent="0.2">
      <c r="A65" s="509"/>
      <c r="B65" s="510"/>
      <c r="C65" s="510"/>
      <c r="D65" s="368" t="s">
        <v>1353</v>
      </c>
    </row>
    <row r="66" spans="1:4" ht="15" x14ac:dyDescent="0.2">
      <c r="A66" s="509"/>
      <c r="B66" s="510"/>
      <c r="C66" s="510"/>
      <c r="D66" s="373" t="s">
        <v>1280</v>
      </c>
    </row>
    <row r="67" spans="1:4" ht="30" x14ac:dyDescent="0.2">
      <c r="A67" s="509"/>
      <c r="B67" s="510"/>
      <c r="C67" s="510"/>
      <c r="D67" s="368" t="s">
        <v>1309</v>
      </c>
    </row>
    <row r="68" spans="1:4" ht="15" x14ac:dyDescent="0.2">
      <c r="A68" s="509" t="s">
        <v>1232</v>
      </c>
      <c r="B68" s="509" t="s">
        <v>1240</v>
      </c>
      <c r="C68" s="509" t="s">
        <v>1241</v>
      </c>
      <c r="D68" s="366" t="s">
        <v>1310</v>
      </c>
    </row>
    <row r="69" spans="1:4" ht="15" x14ac:dyDescent="0.2">
      <c r="A69" s="509"/>
      <c r="B69" s="509"/>
      <c r="C69" s="509"/>
      <c r="D69" s="366" t="s">
        <v>1311</v>
      </c>
    </row>
    <row r="70" spans="1:4" ht="15" x14ac:dyDescent="0.2">
      <c r="A70" s="509" t="s">
        <v>1242</v>
      </c>
      <c r="B70" s="510" t="s">
        <v>1167</v>
      </c>
      <c r="C70" s="510" t="s">
        <v>1243</v>
      </c>
      <c r="D70" s="366" t="s">
        <v>1312</v>
      </c>
    </row>
    <row r="71" spans="1:4" ht="15" x14ac:dyDescent="0.2">
      <c r="A71" s="509"/>
      <c r="B71" s="510"/>
      <c r="C71" s="510"/>
      <c r="D71" s="366" t="s">
        <v>1313</v>
      </c>
    </row>
    <row r="72" spans="1:4" ht="15" x14ac:dyDescent="0.2">
      <c r="A72" s="509"/>
      <c r="B72" s="510"/>
      <c r="C72" s="510"/>
      <c r="D72" s="367" t="s">
        <v>1314</v>
      </c>
    </row>
    <row r="73" spans="1:4" ht="15" x14ac:dyDescent="0.2">
      <c r="A73" s="509"/>
      <c r="B73" s="510"/>
      <c r="C73" s="510"/>
      <c r="D73" s="366" t="s">
        <v>1315</v>
      </c>
    </row>
    <row r="74" spans="1:4" ht="30" x14ac:dyDescent="0.2">
      <c r="A74" s="509"/>
      <c r="B74" s="510"/>
      <c r="C74" s="510"/>
      <c r="D74" s="370" t="s">
        <v>1316</v>
      </c>
    </row>
    <row r="75" spans="1:4" ht="30" x14ac:dyDescent="0.2">
      <c r="A75" s="509"/>
      <c r="B75" s="510"/>
      <c r="C75" s="510" t="s">
        <v>1244</v>
      </c>
      <c r="D75" s="366" t="s">
        <v>1317</v>
      </c>
    </row>
    <row r="76" spans="1:4" ht="45" x14ac:dyDescent="0.2">
      <c r="A76" s="509"/>
      <c r="B76" s="510"/>
      <c r="C76" s="510"/>
      <c r="D76" s="368" t="s">
        <v>1372</v>
      </c>
    </row>
    <row r="77" spans="1:4" ht="15" x14ac:dyDescent="0.2">
      <c r="A77" s="509" t="s">
        <v>1232</v>
      </c>
      <c r="B77" s="510" t="s">
        <v>1245</v>
      </c>
      <c r="C77" s="511" t="s">
        <v>1246</v>
      </c>
      <c r="D77" s="366" t="s">
        <v>1310</v>
      </c>
    </row>
    <row r="78" spans="1:4" ht="15" x14ac:dyDescent="0.2">
      <c r="A78" s="509"/>
      <c r="B78" s="510"/>
      <c r="C78" s="511"/>
      <c r="D78" s="366" t="s">
        <v>1311</v>
      </c>
    </row>
  </sheetData>
  <mergeCells count="56">
    <mergeCell ref="A2:A3"/>
    <mergeCell ref="B2:B3"/>
    <mergeCell ref="C2:C3"/>
    <mergeCell ref="A4:A13"/>
    <mergeCell ref="B4:B13"/>
    <mergeCell ref="C4:C8"/>
    <mergeCell ref="C10:C13"/>
    <mergeCell ref="A14:A21"/>
    <mergeCell ref="B14:B21"/>
    <mergeCell ref="C14:C16"/>
    <mergeCell ref="C17:C21"/>
    <mergeCell ref="A22:A24"/>
    <mergeCell ref="B22:B24"/>
    <mergeCell ref="C22:C24"/>
    <mergeCell ref="A25:A29"/>
    <mergeCell ref="B25:B29"/>
    <mergeCell ref="C25:C29"/>
    <mergeCell ref="A30:A31"/>
    <mergeCell ref="B30:B31"/>
    <mergeCell ref="C30:C31"/>
    <mergeCell ref="A33:A34"/>
    <mergeCell ref="B33:B34"/>
    <mergeCell ref="C33:C34"/>
    <mergeCell ref="A35:A38"/>
    <mergeCell ref="B35:B38"/>
    <mergeCell ref="C35:C38"/>
    <mergeCell ref="A39:A40"/>
    <mergeCell ref="B39:B40"/>
    <mergeCell ref="C39:C40"/>
    <mergeCell ref="A41:A43"/>
    <mergeCell ref="B41:B43"/>
    <mergeCell ref="C41:C43"/>
    <mergeCell ref="A44:A48"/>
    <mergeCell ref="B44:B48"/>
    <mergeCell ref="C44:C48"/>
    <mergeCell ref="A49:A59"/>
    <mergeCell ref="B49:B59"/>
    <mergeCell ref="C49:C53"/>
    <mergeCell ref="C54:C55"/>
    <mergeCell ref="C56:C58"/>
    <mergeCell ref="A60:A62"/>
    <mergeCell ref="B60:B62"/>
    <mergeCell ref="C60:C62"/>
    <mergeCell ref="A63:A67"/>
    <mergeCell ref="B63:B67"/>
    <mergeCell ref="C63:C67"/>
    <mergeCell ref="A77:A78"/>
    <mergeCell ref="B77:B78"/>
    <mergeCell ref="C77:C78"/>
    <mergeCell ref="A68:A69"/>
    <mergeCell ref="B68:B69"/>
    <mergeCell ref="C68:C69"/>
    <mergeCell ref="A70:A76"/>
    <mergeCell ref="B70:B76"/>
    <mergeCell ref="C70:C74"/>
    <mergeCell ref="C75:C76"/>
  </mergeCells>
  <dataValidations count="3">
    <dataValidation type="list" allowBlank="1" showInputMessage="1" showErrorMessage="1" sqref="B35">
      <formula1>INDIRECT(#REF!)</formula1>
    </dataValidation>
    <dataValidation type="list" allowBlank="1" showInputMessage="1" showErrorMessage="1" sqref="A77 A70 A68 A63 A60 A44 A41 A35 A30 A14 A4 A32:A33 A39 A49">
      <formula1>$X$9:$X$14</formula1>
    </dataValidation>
    <dataValidation type="list" allowBlank="1" showInputMessage="1" showErrorMessage="1" sqref="B4 B49 B41 B39 B32 B77 B70 B68 B63 B60 B30">
      <formula1>INDIRECT($I4)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S293"/>
  <sheetViews>
    <sheetView showGridLines="0" zoomScaleNormal="100" workbookViewId="0">
      <selection activeCell="B14" sqref="B14"/>
    </sheetView>
  </sheetViews>
  <sheetFormatPr baseColWidth="10" defaultRowHeight="12.75" x14ac:dyDescent="0.2"/>
  <cols>
    <col min="1" max="1" width="33.42578125" style="13" customWidth="1"/>
    <col min="2" max="3" width="13.5703125" style="13" customWidth="1"/>
    <col min="4" max="4" width="16.140625" style="13" customWidth="1"/>
    <col min="5" max="5" width="15.28515625" style="13" customWidth="1"/>
    <col min="6" max="6" width="13.28515625" style="13" customWidth="1"/>
    <col min="7" max="8" width="13.7109375" style="13" customWidth="1"/>
    <col min="9" max="9" width="13.5703125" style="13" customWidth="1"/>
    <col min="10" max="10" width="11.42578125" style="138"/>
    <col min="11" max="11" width="13.85546875" style="138" customWidth="1"/>
    <col min="12" max="71" width="11.42578125" style="138"/>
  </cols>
  <sheetData>
    <row r="1" spans="1:19" x14ac:dyDescent="0.2">
      <c r="B1" s="525" t="s">
        <v>476</v>
      </c>
      <c r="C1" s="526"/>
      <c r="D1" s="526"/>
      <c r="E1" s="526"/>
      <c r="F1" s="526"/>
      <c r="G1" s="526"/>
      <c r="H1" s="526"/>
      <c r="I1" s="527"/>
    </row>
    <row r="2" spans="1:19" ht="15.75" x14ac:dyDescent="0.25">
      <c r="B2" s="528" t="s">
        <v>458</v>
      </c>
      <c r="C2" s="529"/>
      <c r="D2" s="529"/>
      <c r="E2" s="529"/>
      <c r="F2" s="529"/>
      <c r="G2" s="529"/>
      <c r="H2" s="529"/>
      <c r="I2" s="530"/>
    </row>
    <row r="3" spans="1:19" ht="15" x14ac:dyDescent="0.25">
      <c r="B3" s="531" t="s">
        <v>459</v>
      </c>
      <c r="C3" s="532"/>
      <c r="D3" s="532"/>
      <c r="E3" s="532"/>
      <c r="F3" s="532"/>
      <c r="G3" s="532"/>
      <c r="H3" s="532"/>
      <c r="I3" s="533"/>
      <c r="K3" s="138">
        <v>2018</v>
      </c>
      <c r="L3" s="138">
        <v>2019</v>
      </c>
      <c r="M3" s="138">
        <v>2020</v>
      </c>
    </row>
    <row r="4" spans="1:19" x14ac:dyDescent="0.2">
      <c r="B4" s="534" t="s">
        <v>1396</v>
      </c>
      <c r="C4" s="535"/>
      <c r="D4" s="535"/>
      <c r="E4" s="535"/>
      <c r="F4" s="535"/>
      <c r="G4" s="535"/>
      <c r="H4" s="535"/>
      <c r="I4" s="536"/>
      <c r="K4" s="138" t="s">
        <v>1397</v>
      </c>
      <c r="L4" s="138" t="s">
        <v>460</v>
      </c>
      <c r="M4" s="138" t="s">
        <v>461</v>
      </c>
      <c r="N4" s="138" t="s">
        <v>462</v>
      </c>
      <c r="O4" s="138" t="s">
        <v>463</v>
      </c>
      <c r="P4" s="138" t="s">
        <v>464</v>
      </c>
      <c r="Q4" s="138" t="s">
        <v>465</v>
      </c>
      <c r="R4" s="138" t="s">
        <v>466</v>
      </c>
      <c r="S4" s="138" t="s">
        <v>467</v>
      </c>
    </row>
    <row r="5" spans="1:19" x14ac:dyDescent="0.2">
      <c r="A5" s="395"/>
      <c r="B5" s="534" t="s">
        <v>1213</v>
      </c>
      <c r="C5" s="535"/>
      <c r="D5" s="535"/>
      <c r="E5" s="535"/>
      <c r="F5" s="535"/>
      <c r="G5" s="535"/>
      <c r="H5" s="535"/>
      <c r="I5" s="536"/>
    </row>
    <row r="6" spans="1:19" x14ac:dyDescent="0.2">
      <c r="A6" s="396" t="s">
        <v>324</v>
      </c>
      <c r="B6" s="514" t="s">
        <v>460</v>
      </c>
      <c r="C6" s="514"/>
      <c r="D6" s="514"/>
      <c r="E6" s="514"/>
      <c r="F6" s="514"/>
      <c r="G6" s="514"/>
      <c r="H6" s="514"/>
      <c r="I6" s="515"/>
    </row>
    <row r="7" spans="1:19" x14ac:dyDescent="0.2">
      <c r="A7" s="393" t="s">
        <v>349</v>
      </c>
      <c r="B7" s="516"/>
      <c r="C7" s="516"/>
      <c r="D7" s="516"/>
      <c r="E7" s="516"/>
      <c r="F7" s="516"/>
      <c r="G7" s="516"/>
      <c r="H7" s="516"/>
      <c r="I7" s="517"/>
    </row>
    <row r="8" spans="1:19" x14ac:dyDescent="0.2">
      <c r="A8" s="397" t="s">
        <v>1398</v>
      </c>
      <c r="B8" s="518" t="s">
        <v>1455</v>
      </c>
      <c r="C8" s="518"/>
      <c r="D8" s="518"/>
      <c r="E8" s="518"/>
      <c r="F8" s="518"/>
      <c r="G8" s="518"/>
      <c r="H8" s="518"/>
      <c r="I8" s="519"/>
    </row>
    <row r="9" spans="1:19" ht="12.75" customHeight="1" x14ac:dyDescent="0.2">
      <c r="A9" s="522" t="s">
        <v>50</v>
      </c>
      <c r="B9" s="520" t="s">
        <v>1</v>
      </c>
      <c r="C9" s="520" t="s">
        <v>1112</v>
      </c>
      <c r="D9" s="520" t="s">
        <v>1111</v>
      </c>
      <c r="E9" s="520" t="s">
        <v>1110</v>
      </c>
      <c r="F9" s="524" t="s">
        <v>57</v>
      </c>
      <c r="G9" s="524"/>
      <c r="H9" s="524"/>
      <c r="I9" s="524"/>
      <c r="K9" s="520" t="s">
        <v>1113</v>
      </c>
    </row>
    <row r="10" spans="1:19" ht="31.5" customHeight="1" x14ac:dyDescent="0.2">
      <c r="A10" s="523"/>
      <c r="B10" s="521"/>
      <c r="C10" s="521"/>
      <c r="D10" s="521"/>
      <c r="E10" s="521"/>
      <c r="F10" s="5" t="s">
        <v>5</v>
      </c>
      <c r="G10" s="5" t="s">
        <v>6</v>
      </c>
      <c r="H10" s="5" t="s">
        <v>7</v>
      </c>
      <c r="I10" s="5" t="s">
        <v>8</v>
      </c>
      <c r="K10" s="521"/>
    </row>
    <row r="11" spans="1:19" x14ac:dyDescent="0.2">
      <c r="A11" s="6" t="s">
        <v>19</v>
      </c>
      <c r="B11" s="7" t="s">
        <v>20</v>
      </c>
      <c r="C11" s="145">
        <f t="shared" ref="C11:I11" si="0">SUM(C12:C13)</f>
        <v>87886</v>
      </c>
      <c r="D11" s="145">
        <f t="shared" si="0"/>
        <v>90843.428571428565</v>
      </c>
      <c r="E11" s="145">
        <f t="shared" si="0"/>
        <v>94179.481499386937</v>
      </c>
      <c r="F11" s="145">
        <f t="shared" si="0"/>
        <v>17000</v>
      </c>
      <c r="G11" s="145">
        <f t="shared" si="0"/>
        <v>27998</v>
      </c>
      <c r="H11" s="145">
        <f t="shared" si="0"/>
        <v>31998</v>
      </c>
      <c r="I11" s="145">
        <f t="shared" si="0"/>
        <v>22998</v>
      </c>
      <c r="K11" s="156">
        <f>SUM(K12:K13)</f>
        <v>52992</v>
      </c>
    </row>
    <row r="12" spans="1:19" x14ac:dyDescent="0.2">
      <c r="A12" s="8" t="s">
        <v>21</v>
      </c>
      <c r="B12" s="154"/>
      <c r="C12" s="398">
        <v>10076</v>
      </c>
      <c r="D12" s="398">
        <f>(K12/7)*12</f>
        <v>8837.1428571428569</v>
      </c>
      <c r="E12" s="398">
        <f>IF(C12="",0,(D12/C12)*D12)</f>
        <v>7750.6047913409111</v>
      </c>
      <c r="F12" s="398">
        <v>1653</v>
      </c>
      <c r="G12" s="398">
        <v>2721</v>
      </c>
      <c r="H12" s="398">
        <v>3110</v>
      </c>
      <c r="I12" s="398">
        <v>2235</v>
      </c>
      <c r="K12" s="155">
        <v>5155</v>
      </c>
    </row>
    <row r="13" spans="1:19" x14ac:dyDescent="0.2">
      <c r="A13" s="8" t="s">
        <v>22</v>
      </c>
      <c r="B13" s="154"/>
      <c r="C13" s="398">
        <v>77810</v>
      </c>
      <c r="D13" s="398">
        <f>(K13/7)*12</f>
        <v>82006.28571428571</v>
      </c>
      <c r="E13" s="398">
        <f>IF(C13="",0,(D13/C13)*D13)</f>
        <v>86428.876708046024</v>
      </c>
      <c r="F13" s="398">
        <v>15347</v>
      </c>
      <c r="G13" s="398">
        <v>25277</v>
      </c>
      <c r="H13" s="398">
        <v>28888</v>
      </c>
      <c r="I13" s="398">
        <v>20763</v>
      </c>
      <c r="K13" s="148">
        <v>47837</v>
      </c>
    </row>
    <row r="14" spans="1:19" ht="15" customHeight="1" x14ac:dyDescent="0.2">
      <c r="A14" s="6" t="s">
        <v>23</v>
      </c>
      <c r="B14" s="7" t="s">
        <v>20</v>
      </c>
      <c r="C14" s="147">
        <f>SUM(C15)</f>
        <v>30236</v>
      </c>
      <c r="D14" s="146">
        <f>D15</f>
        <v>28993.71428571429</v>
      </c>
      <c r="E14" s="145">
        <f t="shared" ref="E14:K14" si="1">E15</f>
        <v>27802.469509248345</v>
      </c>
      <c r="F14" s="146">
        <f t="shared" si="1"/>
        <v>5422</v>
      </c>
      <c r="G14" s="146">
        <f t="shared" si="1"/>
        <v>8930</v>
      </c>
      <c r="H14" s="146">
        <f t="shared" si="1"/>
        <v>10206</v>
      </c>
      <c r="I14" s="145">
        <f t="shared" si="1"/>
        <v>7335</v>
      </c>
      <c r="K14" s="156">
        <f t="shared" si="1"/>
        <v>16913</v>
      </c>
    </row>
    <row r="15" spans="1:19" x14ac:dyDescent="0.2">
      <c r="A15" s="8" t="s">
        <v>70</v>
      </c>
      <c r="B15" s="154"/>
      <c r="C15" s="398">
        <v>30236</v>
      </c>
      <c r="D15" s="398">
        <f>(K15/7)*12</f>
        <v>28993.71428571429</v>
      </c>
      <c r="E15" s="398">
        <f>IF(C15="",0,(D15/C15)*D15)</f>
        <v>27802.469509248345</v>
      </c>
      <c r="F15" s="398">
        <v>5422</v>
      </c>
      <c r="G15" s="398">
        <v>8930</v>
      </c>
      <c r="H15" s="398">
        <v>10206</v>
      </c>
      <c r="I15" s="398">
        <v>7335</v>
      </c>
      <c r="K15" s="149">
        <v>16913</v>
      </c>
    </row>
    <row r="16" spans="1:19" x14ac:dyDescent="0.2">
      <c r="A16" s="6" t="s">
        <v>9</v>
      </c>
      <c r="B16" s="7" t="s">
        <v>10</v>
      </c>
      <c r="C16" s="145">
        <f t="shared" ref="C16:I16" si="2">SUM(C17:C24)</f>
        <v>12569</v>
      </c>
      <c r="D16" s="145">
        <f t="shared" si="2"/>
        <v>14213.142857142857</v>
      </c>
      <c r="E16" s="145">
        <f t="shared" si="2"/>
        <v>16237.424265795951</v>
      </c>
      <c r="F16" s="145">
        <f t="shared" si="2"/>
        <v>2215</v>
      </c>
      <c r="G16" s="145">
        <f t="shared" si="2"/>
        <v>3648</v>
      </c>
      <c r="H16" s="145">
        <f t="shared" si="2"/>
        <v>4168</v>
      </c>
      <c r="I16" s="145">
        <f t="shared" si="2"/>
        <v>2997</v>
      </c>
      <c r="K16" s="156">
        <f>SUM(K17:K24)</f>
        <v>8291</v>
      </c>
    </row>
    <row r="17" spans="1:11" x14ac:dyDescent="0.2">
      <c r="A17" s="9" t="s">
        <v>11</v>
      </c>
      <c r="B17" s="154"/>
      <c r="C17" s="398"/>
      <c r="D17" s="398">
        <f t="shared" ref="D17:D24" si="3">(K17/7)*12</f>
        <v>0</v>
      </c>
      <c r="E17" s="398">
        <f t="shared" ref="E17:E24" si="4">IF(C17="",0,(D17/C17)*D17)</f>
        <v>0</v>
      </c>
      <c r="F17" s="398">
        <f>G169</f>
        <v>0</v>
      </c>
      <c r="G17" s="333">
        <v>0</v>
      </c>
      <c r="H17" s="333">
        <v>0</v>
      </c>
      <c r="I17" s="333">
        <v>0</v>
      </c>
      <c r="K17" s="148">
        <v>0</v>
      </c>
    </row>
    <row r="18" spans="1:11" x14ac:dyDescent="0.2">
      <c r="A18" s="9" t="s">
        <v>12</v>
      </c>
      <c r="B18" s="154"/>
      <c r="C18" s="398">
        <v>34</v>
      </c>
      <c r="D18" s="398">
        <f t="shared" si="3"/>
        <v>106.28571428571429</v>
      </c>
      <c r="E18" s="398">
        <f t="shared" si="4"/>
        <v>332.25450180072033</v>
      </c>
      <c r="F18" s="398">
        <v>20</v>
      </c>
      <c r="G18" s="148">
        <v>33</v>
      </c>
      <c r="H18" s="148">
        <v>37</v>
      </c>
      <c r="I18" s="148">
        <v>27</v>
      </c>
      <c r="K18" s="148">
        <v>62</v>
      </c>
    </row>
    <row r="19" spans="1:11" x14ac:dyDescent="0.2">
      <c r="A19" s="9" t="s">
        <v>13</v>
      </c>
      <c r="B19" s="154"/>
      <c r="C19" s="398">
        <v>10838</v>
      </c>
      <c r="D19" s="398">
        <f t="shared" si="3"/>
        <v>12404.571428571429</v>
      </c>
      <c r="E19" s="398">
        <f t="shared" si="4"/>
        <v>14197.581871796514</v>
      </c>
      <c r="F19" s="398">
        <v>2006</v>
      </c>
      <c r="G19" s="148">
        <v>3304</v>
      </c>
      <c r="H19" s="148">
        <v>3775</v>
      </c>
      <c r="I19" s="148">
        <v>2714</v>
      </c>
      <c r="K19" s="148">
        <v>7236</v>
      </c>
    </row>
    <row r="20" spans="1:11" x14ac:dyDescent="0.2">
      <c r="A20" s="9" t="s">
        <v>14</v>
      </c>
      <c r="B20" s="154"/>
      <c r="C20" s="398">
        <v>1697</v>
      </c>
      <c r="D20" s="398">
        <f t="shared" si="3"/>
        <v>1702.2857142857142</v>
      </c>
      <c r="E20" s="398">
        <f t="shared" si="4"/>
        <v>1707.5878921987178</v>
      </c>
      <c r="F20" s="398">
        <v>189</v>
      </c>
      <c r="G20" s="148">
        <v>311</v>
      </c>
      <c r="H20" s="148">
        <v>356</v>
      </c>
      <c r="I20" s="148">
        <v>256</v>
      </c>
      <c r="K20" s="148">
        <v>993</v>
      </c>
    </row>
    <row r="21" spans="1:11" x14ac:dyDescent="0.2">
      <c r="A21" s="9" t="s">
        <v>15</v>
      </c>
      <c r="B21" s="154"/>
      <c r="C21" s="398"/>
      <c r="D21" s="398">
        <f t="shared" si="3"/>
        <v>0</v>
      </c>
      <c r="E21" s="398">
        <f t="shared" si="4"/>
        <v>0</v>
      </c>
      <c r="F21" s="398">
        <v>0</v>
      </c>
      <c r="G21" s="148">
        <v>0</v>
      </c>
      <c r="H21" s="148">
        <v>0</v>
      </c>
      <c r="I21" s="148">
        <v>0</v>
      </c>
      <c r="K21" s="148"/>
    </row>
    <row r="22" spans="1:11" x14ac:dyDescent="0.2">
      <c r="A22" s="9" t="s">
        <v>16</v>
      </c>
      <c r="B22" s="154"/>
      <c r="C22" s="398"/>
      <c r="D22" s="398">
        <f t="shared" si="3"/>
        <v>0</v>
      </c>
      <c r="E22" s="398">
        <f t="shared" si="4"/>
        <v>0</v>
      </c>
      <c r="F22" s="398">
        <v>0</v>
      </c>
      <c r="G22" s="148">
        <v>0</v>
      </c>
      <c r="H22" s="148">
        <v>0</v>
      </c>
      <c r="I22" s="148">
        <v>0</v>
      </c>
      <c r="K22" s="148"/>
    </row>
    <row r="23" spans="1:11" x14ac:dyDescent="0.2">
      <c r="A23" s="9" t="s">
        <v>17</v>
      </c>
      <c r="B23" s="154"/>
      <c r="C23" s="398"/>
      <c r="D23" s="398">
        <f t="shared" si="3"/>
        <v>0</v>
      </c>
      <c r="E23" s="398">
        <f t="shared" si="4"/>
        <v>0</v>
      </c>
      <c r="F23" s="398">
        <v>0</v>
      </c>
      <c r="G23" s="148">
        <v>0</v>
      </c>
      <c r="H23" s="148">
        <v>0</v>
      </c>
      <c r="I23" s="148">
        <v>0</v>
      </c>
      <c r="K23" s="148"/>
    </row>
    <row r="24" spans="1:11" x14ac:dyDescent="0.2">
      <c r="A24" s="9" t="s">
        <v>18</v>
      </c>
      <c r="B24" s="154"/>
      <c r="C24" s="398"/>
      <c r="D24" s="398">
        <f t="shared" si="3"/>
        <v>0</v>
      </c>
      <c r="E24" s="398">
        <f t="shared" si="4"/>
        <v>0</v>
      </c>
      <c r="F24" s="398">
        <v>0</v>
      </c>
      <c r="G24" s="148">
        <v>0</v>
      </c>
      <c r="H24" s="148">
        <v>0</v>
      </c>
      <c r="I24" s="148">
        <v>0</v>
      </c>
      <c r="K24" s="148"/>
    </row>
    <row r="25" spans="1:11" x14ac:dyDescent="0.2">
      <c r="A25" s="6" t="s">
        <v>51</v>
      </c>
      <c r="B25" s="7"/>
      <c r="C25" s="145">
        <f t="shared" ref="C25:I25" si="5">SUM(C26:C27)</f>
        <v>399226</v>
      </c>
      <c r="D25" s="145">
        <f t="shared" si="5"/>
        <v>375281.14285714284</v>
      </c>
      <c r="E25" s="145">
        <f t="shared" si="5"/>
        <v>352912.93667030631</v>
      </c>
      <c r="F25" s="145">
        <f t="shared" si="5"/>
        <v>66760</v>
      </c>
      <c r="G25" s="145">
        <f t="shared" si="5"/>
        <v>109958</v>
      </c>
      <c r="H25" s="145">
        <f t="shared" si="5"/>
        <v>125664</v>
      </c>
      <c r="I25" s="145">
        <f t="shared" si="5"/>
        <v>90322</v>
      </c>
      <c r="K25" s="156">
        <f>SUM(K26:K27)</f>
        <v>218914</v>
      </c>
    </row>
    <row r="26" spans="1:11" x14ac:dyDescent="0.2">
      <c r="A26" s="8" t="s">
        <v>52</v>
      </c>
      <c r="B26" s="8" t="s">
        <v>58</v>
      </c>
      <c r="C26" s="398">
        <v>341175</v>
      </c>
      <c r="D26" s="398">
        <f>(K26/7)*12</f>
        <v>318072</v>
      </c>
      <c r="E26" s="398">
        <f>IF(C26="",0,(D26/C26)*D26)</f>
        <v>296533.44232138933</v>
      </c>
      <c r="F26" s="398">
        <v>59479</v>
      </c>
      <c r="G26" s="398">
        <v>97966</v>
      </c>
      <c r="H26" s="398">
        <v>111960</v>
      </c>
      <c r="I26" s="398">
        <v>80472</v>
      </c>
      <c r="K26" s="148">
        <v>185542</v>
      </c>
    </row>
    <row r="27" spans="1:11" x14ac:dyDescent="0.2">
      <c r="A27" s="8" t="s">
        <v>24</v>
      </c>
      <c r="B27" s="8" t="s">
        <v>25</v>
      </c>
      <c r="C27" s="398">
        <v>58051</v>
      </c>
      <c r="D27" s="398">
        <f>(K27/7)*12</f>
        <v>57209.142857142855</v>
      </c>
      <c r="E27" s="398">
        <f>IF(C27="",0,(D27/C27)*D27)</f>
        <v>56379.494348916975</v>
      </c>
      <c r="F27" s="398">
        <v>7281</v>
      </c>
      <c r="G27" s="398">
        <v>11992</v>
      </c>
      <c r="H27" s="398">
        <v>13704</v>
      </c>
      <c r="I27" s="398">
        <v>9850</v>
      </c>
      <c r="K27" s="150">
        <v>33372</v>
      </c>
    </row>
    <row r="28" spans="1:11" x14ac:dyDescent="0.2">
      <c r="A28" s="10" t="s">
        <v>53</v>
      </c>
      <c r="B28" s="11"/>
      <c r="C28" s="11"/>
      <c r="D28" s="11"/>
      <c r="E28" s="11"/>
      <c r="F28" s="11"/>
      <c r="G28" s="399"/>
      <c r="H28" s="399" t="s">
        <v>1399</v>
      </c>
      <c r="I28" s="11"/>
    </row>
    <row r="29" spans="1:11" ht="51" x14ac:dyDescent="0.2">
      <c r="A29" s="12" t="s">
        <v>330</v>
      </c>
      <c r="B29" s="144" t="s">
        <v>325</v>
      </c>
      <c r="C29" s="144" t="s">
        <v>329</v>
      </c>
      <c r="D29" s="144" t="s">
        <v>331</v>
      </c>
      <c r="E29" s="144" t="s">
        <v>326</v>
      </c>
      <c r="F29" s="144" t="s">
        <v>327</v>
      </c>
      <c r="G29" s="144" t="s">
        <v>328</v>
      </c>
      <c r="H29" s="144" t="s">
        <v>475</v>
      </c>
      <c r="I29" s="144" t="s">
        <v>474</v>
      </c>
    </row>
    <row r="30" spans="1:11" x14ac:dyDescent="0.2">
      <c r="A30" s="152">
        <v>2017</v>
      </c>
      <c r="B30" s="151">
        <v>142</v>
      </c>
      <c r="C30" s="400">
        <f>C16/B30</f>
        <v>88.514084507042256</v>
      </c>
      <c r="D30" s="401">
        <v>51830</v>
      </c>
      <c r="E30" s="401">
        <v>46208</v>
      </c>
      <c r="F30" s="402">
        <f>E30/C16</f>
        <v>3.6763465669504338</v>
      </c>
      <c r="G30" s="151">
        <v>89.15</v>
      </c>
      <c r="H30" s="403">
        <v>0.08</v>
      </c>
      <c r="I30" s="404">
        <v>0.56000000000000005</v>
      </c>
    </row>
    <row r="31" spans="1:11" x14ac:dyDescent="0.2">
      <c r="A31" s="152">
        <v>2018</v>
      </c>
      <c r="B31" s="151">
        <v>172</v>
      </c>
      <c r="C31" s="400">
        <f>D16/B31</f>
        <v>82.634551495016609</v>
      </c>
      <c r="D31" s="401">
        <v>62788</v>
      </c>
      <c r="E31" s="401">
        <v>57946</v>
      </c>
      <c r="F31" s="151">
        <v>3.53</v>
      </c>
      <c r="G31" s="151">
        <v>86.68</v>
      </c>
      <c r="H31" s="403">
        <v>0.04</v>
      </c>
      <c r="I31" s="404">
        <v>0.54</v>
      </c>
    </row>
    <row r="32" spans="1:11" x14ac:dyDescent="0.2">
      <c r="A32" s="153">
        <v>2019</v>
      </c>
      <c r="B32" s="151">
        <v>172</v>
      </c>
      <c r="C32" s="400">
        <f>E16/B32</f>
        <v>94.403629452302042</v>
      </c>
      <c r="D32" s="401">
        <v>76063</v>
      </c>
      <c r="E32" s="401">
        <v>72666</v>
      </c>
      <c r="F32" s="151">
        <v>3.39</v>
      </c>
      <c r="G32" s="151">
        <v>84.28</v>
      </c>
      <c r="H32" s="403">
        <v>0.04</v>
      </c>
      <c r="I32" s="404">
        <v>0.52</v>
      </c>
    </row>
    <row r="33" spans="1:9" s="138" customFormat="1" x14ac:dyDescent="0.2">
      <c r="A33" s="139"/>
      <c r="B33" s="139"/>
      <c r="C33" s="139"/>
      <c r="D33" s="405"/>
      <c r="E33" s="139"/>
      <c r="F33" s="139"/>
      <c r="G33" s="139"/>
      <c r="H33" s="139"/>
      <c r="I33" s="139"/>
    </row>
    <row r="34" spans="1:9" s="138" customFormat="1" x14ac:dyDescent="0.2">
      <c r="A34" s="139"/>
      <c r="B34" s="139"/>
      <c r="C34" s="139"/>
      <c r="D34" s="139"/>
      <c r="E34" s="139"/>
      <c r="F34" s="139"/>
      <c r="G34" s="139"/>
      <c r="H34" s="139"/>
      <c r="I34" s="139"/>
    </row>
    <row r="35" spans="1:9" s="138" customFormat="1" x14ac:dyDescent="0.2">
      <c r="A35" s="139"/>
      <c r="B35" s="139"/>
      <c r="C35" s="139"/>
      <c r="D35" s="139"/>
      <c r="E35" s="139"/>
      <c r="F35" s="139"/>
      <c r="G35" s="139"/>
      <c r="H35" s="139"/>
      <c r="I35" s="139"/>
    </row>
    <row r="36" spans="1:9" s="138" customFormat="1" x14ac:dyDescent="0.2">
      <c r="A36" s="139"/>
      <c r="B36" s="139"/>
      <c r="C36" s="139"/>
      <c r="D36" s="139"/>
      <c r="E36" s="139"/>
      <c r="F36" s="139"/>
      <c r="G36" s="139"/>
      <c r="H36" s="139"/>
      <c r="I36" s="139"/>
    </row>
    <row r="37" spans="1:9" s="138" customFormat="1" x14ac:dyDescent="0.2">
      <c r="A37" s="139"/>
      <c r="B37" s="139"/>
      <c r="C37" s="139"/>
      <c r="D37" s="139"/>
      <c r="E37" s="139"/>
      <c r="F37" s="139"/>
      <c r="G37" s="139"/>
      <c r="H37" s="139"/>
      <c r="I37" s="139"/>
    </row>
    <row r="38" spans="1:9" s="138" customFormat="1" x14ac:dyDescent="0.2">
      <c r="A38" s="139"/>
      <c r="B38" s="139"/>
      <c r="C38" s="139"/>
      <c r="D38" s="139"/>
      <c r="E38" s="139"/>
      <c r="F38" s="139"/>
      <c r="G38" s="139"/>
      <c r="H38" s="139"/>
      <c r="I38" s="139"/>
    </row>
    <row r="39" spans="1:9" s="138" customFormat="1" x14ac:dyDescent="0.2">
      <c r="A39" s="139"/>
      <c r="B39" s="139"/>
      <c r="C39" s="139"/>
      <c r="D39" s="139"/>
      <c r="E39" s="139"/>
      <c r="F39" s="139"/>
      <c r="G39" s="139"/>
      <c r="H39" s="139"/>
      <c r="I39" s="139"/>
    </row>
    <row r="40" spans="1:9" s="138" customFormat="1" x14ac:dyDescent="0.2">
      <c r="A40" s="139"/>
      <c r="B40" s="139"/>
      <c r="C40" s="139"/>
      <c r="D40" s="139"/>
      <c r="E40" s="139"/>
      <c r="F40" s="139"/>
      <c r="G40" s="139"/>
      <c r="H40" s="139"/>
      <c r="I40" s="139"/>
    </row>
    <row r="41" spans="1:9" s="138" customFormat="1" x14ac:dyDescent="0.2">
      <c r="A41" s="139"/>
      <c r="B41" s="139"/>
      <c r="C41" s="139"/>
      <c r="D41" s="139"/>
      <c r="E41" s="139"/>
      <c r="F41" s="139"/>
      <c r="G41" s="139"/>
      <c r="H41" s="139"/>
      <c r="I41" s="139"/>
    </row>
    <row r="42" spans="1:9" s="138" customFormat="1" x14ac:dyDescent="0.2">
      <c r="A42" s="139"/>
      <c r="B42" s="139"/>
      <c r="C42" s="139"/>
      <c r="D42" s="139"/>
      <c r="E42" s="139"/>
      <c r="F42" s="139"/>
      <c r="G42" s="139"/>
      <c r="H42" s="139"/>
      <c r="I42" s="139"/>
    </row>
    <row r="43" spans="1:9" s="138" customFormat="1" x14ac:dyDescent="0.2">
      <c r="A43" s="139"/>
      <c r="B43" s="139"/>
      <c r="C43" s="139"/>
      <c r="D43" s="139"/>
      <c r="E43" s="139"/>
      <c r="F43" s="139"/>
      <c r="G43" s="139"/>
      <c r="H43" s="139"/>
      <c r="I43" s="139"/>
    </row>
    <row r="44" spans="1:9" s="138" customFormat="1" x14ac:dyDescent="0.2">
      <c r="A44" s="139"/>
      <c r="B44" s="139"/>
      <c r="C44" s="139"/>
      <c r="D44" s="139"/>
      <c r="E44" s="139"/>
      <c r="F44" s="139"/>
      <c r="G44" s="139"/>
      <c r="H44" s="139"/>
      <c r="I44" s="139"/>
    </row>
    <row r="45" spans="1:9" s="138" customFormat="1" x14ac:dyDescent="0.2">
      <c r="A45" s="139"/>
      <c r="B45" s="139"/>
      <c r="C45" s="139"/>
      <c r="D45" s="139"/>
      <c r="E45" s="139"/>
      <c r="F45" s="139"/>
      <c r="G45" s="139"/>
      <c r="H45" s="139"/>
      <c r="I45" s="139"/>
    </row>
    <row r="46" spans="1:9" s="138" customFormat="1" x14ac:dyDescent="0.2">
      <c r="A46" s="139"/>
      <c r="B46" s="139"/>
      <c r="C46" s="139"/>
      <c r="D46" s="139"/>
      <c r="E46" s="139"/>
      <c r="F46" s="139"/>
      <c r="G46" s="139"/>
      <c r="H46" s="139"/>
      <c r="I46" s="139"/>
    </row>
    <row r="47" spans="1:9" s="138" customFormat="1" x14ac:dyDescent="0.2">
      <c r="A47" s="139"/>
      <c r="B47" s="139"/>
      <c r="C47" s="139"/>
      <c r="D47" s="139"/>
      <c r="E47" s="139"/>
      <c r="F47" s="139"/>
      <c r="G47" s="139"/>
      <c r="H47" s="139"/>
      <c r="I47" s="139"/>
    </row>
    <row r="48" spans="1:9" s="138" customFormat="1" x14ac:dyDescent="0.2">
      <c r="A48" s="139"/>
      <c r="B48" s="139"/>
      <c r="C48" s="139"/>
      <c r="D48" s="139"/>
      <c r="E48" s="139"/>
      <c r="F48" s="139"/>
      <c r="G48" s="139"/>
      <c r="H48" s="139"/>
      <c r="I48" s="139"/>
    </row>
    <row r="49" spans="1:9" s="138" customFormat="1" x14ac:dyDescent="0.2">
      <c r="A49" s="139"/>
      <c r="B49" s="139"/>
      <c r="C49" s="139"/>
      <c r="D49" s="139"/>
      <c r="E49" s="139"/>
      <c r="F49" s="139"/>
      <c r="G49" s="139"/>
      <c r="H49" s="139"/>
      <c r="I49" s="139"/>
    </row>
    <row r="50" spans="1:9" s="138" customFormat="1" x14ac:dyDescent="0.2">
      <c r="A50" s="139"/>
      <c r="B50" s="139"/>
      <c r="C50" s="139"/>
      <c r="D50" s="139"/>
      <c r="E50" s="139"/>
      <c r="F50" s="139"/>
      <c r="G50" s="139"/>
      <c r="H50" s="139"/>
      <c r="I50" s="139"/>
    </row>
    <row r="51" spans="1:9" s="138" customFormat="1" x14ac:dyDescent="0.2">
      <c r="A51" s="139"/>
      <c r="B51" s="139"/>
      <c r="C51" s="139"/>
      <c r="D51" s="139"/>
      <c r="E51" s="139"/>
      <c r="F51" s="139"/>
      <c r="G51" s="139"/>
      <c r="H51" s="139"/>
      <c r="I51" s="139"/>
    </row>
    <row r="52" spans="1:9" s="138" customFormat="1" x14ac:dyDescent="0.2">
      <c r="A52" s="139"/>
      <c r="B52" s="139"/>
      <c r="C52" s="139"/>
      <c r="D52" s="139"/>
      <c r="E52" s="139"/>
      <c r="F52" s="139"/>
      <c r="G52" s="139"/>
      <c r="H52" s="139"/>
      <c r="I52" s="139"/>
    </row>
    <row r="53" spans="1:9" s="138" customFormat="1" x14ac:dyDescent="0.2">
      <c r="A53" s="139"/>
      <c r="B53" s="139"/>
      <c r="C53" s="139"/>
      <c r="D53" s="139"/>
      <c r="E53" s="139"/>
      <c r="F53" s="139"/>
      <c r="G53" s="139"/>
      <c r="H53" s="139"/>
      <c r="I53" s="139"/>
    </row>
    <row r="54" spans="1:9" s="138" customFormat="1" x14ac:dyDescent="0.2">
      <c r="A54" s="139"/>
      <c r="B54" s="139"/>
      <c r="C54" s="139"/>
      <c r="D54" s="139"/>
      <c r="E54" s="139"/>
      <c r="F54" s="139"/>
      <c r="G54" s="139"/>
      <c r="H54" s="139"/>
      <c r="I54" s="139"/>
    </row>
    <row r="55" spans="1:9" s="138" customFormat="1" x14ac:dyDescent="0.2">
      <c r="A55" s="139"/>
      <c r="B55" s="139"/>
      <c r="C55" s="139"/>
      <c r="D55" s="139"/>
      <c r="E55" s="139"/>
      <c r="F55" s="139"/>
      <c r="G55" s="139"/>
      <c r="H55" s="139"/>
      <c r="I55" s="139"/>
    </row>
    <row r="56" spans="1:9" s="138" customFormat="1" x14ac:dyDescent="0.2">
      <c r="A56" s="139"/>
      <c r="B56" s="139"/>
      <c r="C56" s="139"/>
      <c r="D56" s="139"/>
      <c r="E56" s="139"/>
      <c r="F56" s="139"/>
      <c r="G56" s="139"/>
      <c r="H56" s="139"/>
      <c r="I56" s="139"/>
    </row>
    <row r="57" spans="1:9" s="138" customFormat="1" x14ac:dyDescent="0.2">
      <c r="A57" s="139"/>
      <c r="B57" s="139"/>
      <c r="C57" s="139"/>
      <c r="D57" s="139"/>
      <c r="E57" s="139"/>
      <c r="F57" s="139"/>
      <c r="G57" s="139"/>
      <c r="H57" s="139"/>
      <c r="I57" s="139"/>
    </row>
    <row r="58" spans="1:9" s="138" customFormat="1" x14ac:dyDescent="0.2">
      <c r="A58" s="139"/>
      <c r="B58" s="139"/>
      <c r="C58" s="139"/>
      <c r="D58" s="139"/>
      <c r="E58" s="139"/>
      <c r="F58" s="139"/>
      <c r="G58" s="139"/>
      <c r="H58" s="139"/>
      <c r="I58" s="139"/>
    </row>
    <row r="59" spans="1:9" s="138" customFormat="1" x14ac:dyDescent="0.2">
      <c r="A59" s="139"/>
      <c r="B59" s="139"/>
      <c r="C59" s="139"/>
      <c r="D59" s="139"/>
      <c r="E59" s="139"/>
      <c r="F59" s="139"/>
      <c r="G59" s="139"/>
      <c r="H59" s="139"/>
      <c r="I59" s="139"/>
    </row>
    <row r="60" spans="1:9" s="138" customFormat="1" x14ac:dyDescent="0.2">
      <c r="A60" s="139"/>
      <c r="B60" s="139"/>
      <c r="C60" s="139"/>
      <c r="D60" s="139"/>
      <c r="E60" s="139"/>
      <c r="F60" s="139"/>
      <c r="G60" s="139"/>
      <c r="H60" s="139"/>
      <c r="I60" s="139"/>
    </row>
    <row r="61" spans="1:9" s="138" customFormat="1" x14ac:dyDescent="0.2">
      <c r="A61" s="139"/>
      <c r="B61" s="139"/>
      <c r="C61" s="139"/>
      <c r="D61" s="139"/>
      <c r="E61" s="139"/>
      <c r="F61" s="139"/>
      <c r="G61" s="139"/>
      <c r="H61" s="139"/>
      <c r="I61" s="139"/>
    </row>
    <row r="62" spans="1:9" s="138" customFormat="1" x14ac:dyDescent="0.2">
      <c r="A62" s="139"/>
      <c r="B62" s="139"/>
      <c r="C62" s="139"/>
      <c r="D62" s="139"/>
      <c r="E62" s="139"/>
      <c r="F62" s="139"/>
      <c r="G62" s="139"/>
      <c r="H62" s="139"/>
      <c r="I62" s="139"/>
    </row>
    <row r="63" spans="1:9" s="138" customFormat="1" x14ac:dyDescent="0.2">
      <c r="A63" s="139"/>
      <c r="B63" s="139"/>
      <c r="C63" s="139"/>
      <c r="D63" s="139"/>
      <c r="E63" s="139"/>
      <c r="F63" s="139"/>
      <c r="G63" s="139"/>
      <c r="H63" s="139"/>
      <c r="I63" s="139"/>
    </row>
    <row r="64" spans="1:9" s="138" customFormat="1" x14ac:dyDescent="0.2">
      <c r="A64" s="139"/>
      <c r="B64" s="139"/>
      <c r="C64" s="139"/>
      <c r="D64" s="139"/>
      <c r="E64" s="139"/>
      <c r="F64" s="139"/>
      <c r="G64" s="139"/>
      <c r="H64" s="139"/>
      <c r="I64" s="139"/>
    </row>
    <row r="65" spans="1:9" s="138" customFormat="1" x14ac:dyDescent="0.2">
      <c r="A65" s="139"/>
      <c r="B65" s="139"/>
      <c r="C65" s="139"/>
      <c r="D65" s="139"/>
      <c r="E65" s="139"/>
      <c r="F65" s="139"/>
      <c r="G65" s="139"/>
      <c r="H65" s="139"/>
      <c r="I65" s="139"/>
    </row>
    <row r="66" spans="1:9" s="138" customFormat="1" x14ac:dyDescent="0.2">
      <c r="A66" s="139"/>
      <c r="B66" s="139"/>
      <c r="C66" s="139"/>
      <c r="D66" s="139"/>
      <c r="E66" s="139"/>
      <c r="F66" s="139"/>
      <c r="G66" s="139"/>
      <c r="H66" s="139"/>
      <c r="I66" s="139"/>
    </row>
    <row r="67" spans="1:9" s="138" customFormat="1" x14ac:dyDescent="0.2">
      <c r="A67" s="139"/>
      <c r="B67" s="139"/>
      <c r="C67" s="139"/>
      <c r="D67" s="139"/>
      <c r="E67" s="139"/>
      <c r="F67" s="139"/>
      <c r="G67" s="139"/>
      <c r="H67" s="139"/>
      <c r="I67" s="139"/>
    </row>
    <row r="68" spans="1:9" s="138" customFormat="1" x14ac:dyDescent="0.2">
      <c r="A68" s="139"/>
      <c r="B68" s="139"/>
      <c r="C68" s="139"/>
      <c r="D68" s="139"/>
      <c r="E68" s="139"/>
      <c r="F68" s="139"/>
      <c r="G68" s="139"/>
      <c r="H68" s="139"/>
      <c r="I68" s="139"/>
    </row>
    <row r="69" spans="1:9" s="138" customFormat="1" x14ac:dyDescent="0.2">
      <c r="A69" s="139"/>
      <c r="B69" s="139"/>
      <c r="C69" s="139"/>
      <c r="D69" s="139"/>
      <c r="E69" s="139"/>
      <c r="F69" s="139"/>
      <c r="G69" s="139"/>
      <c r="H69" s="139"/>
      <c r="I69" s="139"/>
    </row>
    <row r="70" spans="1:9" s="138" customFormat="1" x14ac:dyDescent="0.2">
      <c r="A70" s="139"/>
      <c r="B70" s="139"/>
      <c r="C70" s="139"/>
      <c r="D70" s="139"/>
      <c r="E70" s="139"/>
      <c r="F70" s="139"/>
      <c r="G70" s="139"/>
      <c r="H70" s="139"/>
      <c r="I70" s="139"/>
    </row>
    <row r="71" spans="1:9" s="138" customFormat="1" x14ac:dyDescent="0.2">
      <c r="A71" s="139"/>
      <c r="B71" s="139"/>
      <c r="C71" s="139"/>
      <c r="D71" s="139"/>
      <c r="E71" s="139"/>
      <c r="F71" s="139"/>
      <c r="G71" s="139"/>
      <c r="H71" s="139"/>
      <c r="I71" s="139"/>
    </row>
    <row r="72" spans="1:9" s="138" customFormat="1" x14ac:dyDescent="0.2">
      <c r="A72" s="139"/>
      <c r="B72" s="139"/>
      <c r="C72" s="139"/>
      <c r="D72" s="139"/>
      <c r="E72" s="139"/>
      <c r="F72" s="139"/>
      <c r="G72" s="139"/>
      <c r="H72" s="139"/>
      <c r="I72" s="139"/>
    </row>
    <row r="73" spans="1:9" s="138" customFormat="1" x14ac:dyDescent="0.2">
      <c r="A73" s="139"/>
      <c r="B73" s="139"/>
      <c r="C73" s="139"/>
      <c r="D73" s="139"/>
      <c r="E73" s="139"/>
      <c r="F73" s="139"/>
      <c r="G73" s="139"/>
      <c r="H73" s="139"/>
      <c r="I73" s="139"/>
    </row>
    <row r="74" spans="1:9" s="138" customFormat="1" x14ac:dyDescent="0.2">
      <c r="A74" s="139"/>
      <c r="B74" s="139"/>
      <c r="C74" s="139"/>
      <c r="D74" s="139"/>
      <c r="E74" s="139"/>
      <c r="F74" s="139"/>
      <c r="G74" s="139"/>
      <c r="H74" s="139"/>
      <c r="I74" s="139"/>
    </row>
    <row r="75" spans="1:9" s="138" customFormat="1" x14ac:dyDescent="0.2">
      <c r="A75" s="139"/>
      <c r="B75" s="139"/>
      <c r="C75" s="139"/>
      <c r="D75" s="139"/>
      <c r="E75" s="139"/>
      <c r="F75" s="139"/>
      <c r="G75" s="139"/>
      <c r="H75" s="139"/>
      <c r="I75" s="139"/>
    </row>
    <row r="76" spans="1:9" s="138" customFormat="1" x14ac:dyDescent="0.2">
      <c r="A76" s="139"/>
      <c r="B76" s="139"/>
      <c r="C76" s="139"/>
      <c r="D76" s="139"/>
      <c r="E76" s="139"/>
      <c r="F76" s="139"/>
      <c r="G76" s="139"/>
      <c r="H76" s="139"/>
      <c r="I76" s="139"/>
    </row>
    <row r="77" spans="1:9" s="138" customFormat="1" x14ac:dyDescent="0.2">
      <c r="A77" s="139"/>
      <c r="B77" s="139"/>
      <c r="C77" s="139"/>
      <c r="D77" s="139"/>
      <c r="E77" s="139"/>
      <c r="F77" s="139"/>
      <c r="G77" s="139"/>
      <c r="H77" s="139"/>
      <c r="I77" s="139"/>
    </row>
    <row r="78" spans="1:9" s="138" customFormat="1" x14ac:dyDescent="0.2">
      <c r="A78" s="139"/>
      <c r="B78" s="139"/>
      <c r="C78" s="139"/>
      <c r="D78" s="139"/>
      <c r="E78" s="139"/>
      <c r="F78" s="139"/>
      <c r="G78" s="139"/>
      <c r="H78" s="139"/>
      <c r="I78" s="139"/>
    </row>
    <row r="79" spans="1:9" s="138" customFormat="1" x14ac:dyDescent="0.2">
      <c r="A79" s="139"/>
      <c r="B79" s="139"/>
      <c r="C79" s="139"/>
      <c r="D79" s="139"/>
      <c r="E79" s="139"/>
      <c r="F79" s="139"/>
      <c r="G79" s="139"/>
      <c r="H79" s="139"/>
      <c r="I79" s="139"/>
    </row>
    <row r="80" spans="1:9" s="138" customFormat="1" x14ac:dyDescent="0.2">
      <c r="A80" s="139"/>
      <c r="B80" s="139"/>
      <c r="C80" s="139"/>
      <c r="D80" s="139"/>
      <c r="E80" s="139"/>
      <c r="F80" s="139"/>
      <c r="G80" s="139"/>
      <c r="H80" s="139"/>
      <c r="I80" s="139"/>
    </row>
    <row r="81" spans="1:9" s="138" customFormat="1" x14ac:dyDescent="0.2">
      <c r="A81" s="139"/>
      <c r="B81" s="139"/>
      <c r="C81" s="139"/>
      <c r="D81" s="139"/>
      <c r="E81" s="139"/>
      <c r="F81" s="139"/>
      <c r="G81" s="139"/>
      <c r="H81" s="139"/>
      <c r="I81" s="139"/>
    </row>
    <row r="82" spans="1:9" s="138" customFormat="1" x14ac:dyDescent="0.2">
      <c r="A82" s="139"/>
      <c r="B82" s="139"/>
      <c r="C82" s="139"/>
      <c r="D82" s="139"/>
      <c r="E82" s="139"/>
      <c r="F82" s="139"/>
      <c r="G82" s="139"/>
      <c r="H82" s="139"/>
      <c r="I82" s="139"/>
    </row>
    <row r="83" spans="1:9" s="138" customFormat="1" x14ac:dyDescent="0.2">
      <c r="A83" s="139"/>
      <c r="B83" s="139"/>
      <c r="C83" s="139"/>
      <c r="D83" s="139"/>
      <c r="E83" s="139"/>
      <c r="F83" s="139"/>
      <c r="G83" s="139"/>
      <c r="H83" s="139"/>
      <c r="I83" s="139"/>
    </row>
    <row r="84" spans="1:9" s="138" customFormat="1" x14ac:dyDescent="0.2">
      <c r="A84" s="139"/>
      <c r="B84" s="139"/>
      <c r="C84" s="139"/>
      <c r="D84" s="139"/>
      <c r="E84" s="139"/>
      <c r="F84" s="139"/>
      <c r="G84" s="139"/>
      <c r="H84" s="139"/>
      <c r="I84" s="139"/>
    </row>
    <row r="85" spans="1:9" s="138" customFormat="1" x14ac:dyDescent="0.2">
      <c r="A85" s="139"/>
      <c r="B85" s="139"/>
      <c r="C85" s="139"/>
      <c r="D85" s="139"/>
      <c r="E85" s="139"/>
      <c r="F85" s="139"/>
      <c r="G85" s="139"/>
      <c r="H85" s="139"/>
      <c r="I85" s="139"/>
    </row>
    <row r="86" spans="1:9" s="138" customFormat="1" x14ac:dyDescent="0.2">
      <c r="A86" s="139"/>
      <c r="B86" s="139"/>
      <c r="C86" s="139"/>
      <c r="D86" s="139"/>
      <c r="E86" s="139"/>
      <c r="F86" s="139"/>
      <c r="G86" s="139"/>
      <c r="H86" s="139"/>
      <c r="I86" s="139"/>
    </row>
    <row r="87" spans="1:9" s="138" customFormat="1" x14ac:dyDescent="0.2">
      <c r="A87" s="139"/>
      <c r="B87" s="139"/>
      <c r="C87" s="139"/>
      <c r="D87" s="139"/>
      <c r="E87" s="139"/>
      <c r="F87" s="139"/>
      <c r="G87" s="139"/>
      <c r="H87" s="139"/>
      <c r="I87" s="139"/>
    </row>
    <row r="88" spans="1:9" s="138" customFormat="1" x14ac:dyDescent="0.2">
      <c r="A88" s="139"/>
      <c r="B88" s="139"/>
      <c r="C88" s="139"/>
      <c r="D88" s="139"/>
      <c r="E88" s="139"/>
      <c r="F88" s="139"/>
      <c r="G88" s="139"/>
      <c r="H88" s="139"/>
      <c r="I88" s="139"/>
    </row>
    <row r="89" spans="1:9" s="138" customFormat="1" x14ac:dyDescent="0.2">
      <c r="A89" s="139"/>
      <c r="B89" s="139"/>
      <c r="C89" s="139"/>
      <c r="D89" s="139"/>
      <c r="E89" s="139"/>
      <c r="F89" s="139"/>
      <c r="G89" s="139"/>
      <c r="H89" s="139"/>
      <c r="I89" s="139"/>
    </row>
    <row r="90" spans="1:9" s="138" customFormat="1" x14ac:dyDescent="0.2">
      <c r="A90" s="139"/>
      <c r="B90" s="139"/>
      <c r="C90" s="139"/>
      <c r="D90" s="139"/>
      <c r="E90" s="139"/>
      <c r="F90" s="139"/>
      <c r="G90" s="139"/>
      <c r="H90" s="139"/>
      <c r="I90" s="139"/>
    </row>
    <row r="91" spans="1:9" s="138" customFormat="1" x14ac:dyDescent="0.2">
      <c r="A91" s="139"/>
      <c r="B91" s="139"/>
      <c r="C91" s="139"/>
      <c r="D91" s="139"/>
      <c r="E91" s="139"/>
      <c r="F91" s="139"/>
      <c r="G91" s="139"/>
      <c r="H91" s="139"/>
      <c r="I91" s="139"/>
    </row>
    <row r="92" spans="1:9" s="138" customFormat="1" x14ac:dyDescent="0.2">
      <c r="A92" s="139"/>
      <c r="B92" s="139"/>
      <c r="C92" s="139"/>
      <c r="D92" s="139"/>
      <c r="E92" s="139"/>
      <c r="F92" s="139"/>
      <c r="G92" s="139"/>
      <c r="H92" s="139"/>
      <c r="I92" s="139"/>
    </row>
    <row r="93" spans="1:9" s="138" customFormat="1" x14ac:dyDescent="0.2">
      <c r="A93" s="139"/>
      <c r="B93" s="139"/>
      <c r="C93" s="139"/>
      <c r="D93" s="139"/>
      <c r="E93" s="139"/>
      <c r="F93" s="139"/>
      <c r="G93" s="139"/>
      <c r="H93" s="139"/>
      <c r="I93" s="139"/>
    </row>
    <row r="94" spans="1:9" s="138" customFormat="1" x14ac:dyDescent="0.2">
      <c r="A94" s="139"/>
      <c r="B94" s="139"/>
      <c r="C94" s="139"/>
      <c r="D94" s="139"/>
      <c r="E94" s="139"/>
      <c r="F94" s="139"/>
      <c r="G94" s="139"/>
      <c r="H94" s="139"/>
      <c r="I94" s="139"/>
    </row>
    <row r="95" spans="1:9" s="138" customFormat="1" x14ac:dyDescent="0.2">
      <c r="A95" s="139"/>
      <c r="B95" s="139"/>
      <c r="C95" s="139"/>
      <c r="D95" s="139"/>
      <c r="E95" s="139"/>
      <c r="F95" s="139"/>
      <c r="G95" s="139"/>
      <c r="H95" s="139"/>
      <c r="I95" s="139"/>
    </row>
    <row r="96" spans="1:9" s="138" customFormat="1" x14ac:dyDescent="0.2">
      <c r="A96" s="139"/>
      <c r="B96" s="139"/>
      <c r="C96" s="139"/>
      <c r="D96" s="139"/>
      <c r="E96" s="139"/>
      <c r="F96" s="139"/>
      <c r="G96" s="139"/>
      <c r="H96" s="139"/>
      <c r="I96" s="139"/>
    </row>
    <row r="97" spans="1:9" s="138" customFormat="1" x14ac:dyDescent="0.2">
      <c r="A97" s="139"/>
      <c r="B97" s="139"/>
      <c r="C97" s="139"/>
      <c r="D97" s="139"/>
      <c r="E97" s="139"/>
      <c r="F97" s="139"/>
      <c r="G97" s="139"/>
      <c r="H97" s="139"/>
      <c r="I97" s="139"/>
    </row>
    <row r="98" spans="1:9" s="138" customFormat="1" x14ac:dyDescent="0.2">
      <c r="A98" s="139"/>
      <c r="B98" s="139"/>
      <c r="C98" s="139"/>
      <c r="D98" s="139"/>
      <c r="E98" s="139"/>
      <c r="F98" s="139"/>
      <c r="G98" s="139"/>
      <c r="H98" s="139"/>
      <c r="I98" s="139"/>
    </row>
    <row r="99" spans="1:9" s="138" customFormat="1" x14ac:dyDescent="0.2">
      <c r="A99" s="139"/>
      <c r="B99" s="139"/>
      <c r="C99" s="139"/>
      <c r="D99" s="139"/>
      <c r="E99" s="139"/>
      <c r="F99" s="139"/>
      <c r="G99" s="139"/>
      <c r="H99" s="139"/>
      <c r="I99" s="139"/>
    </row>
    <row r="100" spans="1:9" s="138" customFormat="1" x14ac:dyDescent="0.2">
      <c r="A100" s="139"/>
      <c r="B100" s="139"/>
      <c r="C100" s="139"/>
      <c r="D100" s="139"/>
      <c r="E100" s="139"/>
      <c r="F100" s="139"/>
      <c r="G100" s="139"/>
      <c r="H100" s="139"/>
      <c r="I100" s="139"/>
    </row>
    <row r="101" spans="1:9" s="138" customFormat="1" x14ac:dyDescent="0.2">
      <c r="A101" s="139"/>
      <c r="B101" s="139"/>
      <c r="C101" s="139"/>
      <c r="D101" s="139"/>
      <c r="E101" s="139"/>
      <c r="F101" s="139"/>
      <c r="G101" s="139"/>
      <c r="H101" s="139"/>
      <c r="I101" s="139"/>
    </row>
    <row r="102" spans="1:9" s="138" customFormat="1" x14ac:dyDescent="0.2">
      <c r="A102" s="139"/>
      <c r="B102" s="139"/>
      <c r="C102" s="139"/>
      <c r="D102" s="139"/>
      <c r="E102" s="139"/>
      <c r="F102" s="139"/>
      <c r="G102" s="139"/>
      <c r="H102" s="139"/>
      <c r="I102" s="139"/>
    </row>
    <row r="103" spans="1:9" s="138" customFormat="1" x14ac:dyDescent="0.2">
      <c r="A103" s="139"/>
      <c r="B103" s="139"/>
      <c r="C103" s="139"/>
      <c r="D103" s="139"/>
      <c r="E103" s="139"/>
      <c r="F103" s="139"/>
      <c r="G103" s="139"/>
      <c r="H103" s="139"/>
      <c r="I103" s="139"/>
    </row>
    <row r="104" spans="1:9" s="138" customFormat="1" x14ac:dyDescent="0.2">
      <c r="A104" s="139"/>
      <c r="B104" s="139"/>
      <c r="C104" s="139"/>
      <c r="D104" s="139"/>
      <c r="E104" s="139"/>
      <c r="F104" s="139"/>
      <c r="G104" s="139"/>
      <c r="H104" s="139"/>
      <c r="I104" s="139"/>
    </row>
    <row r="105" spans="1:9" s="138" customFormat="1" x14ac:dyDescent="0.2">
      <c r="A105" s="139"/>
      <c r="B105" s="139"/>
      <c r="C105" s="139"/>
      <c r="D105" s="139"/>
      <c r="E105" s="139"/>
      <c r="F105" s="139"/>
      <c r="G105" s="139"/>
      <c r="H105" s="139"/>
      <c r="I105" s="139"/>
    </row>
    <row r="106" spans="1:9" s="138" customFormat="1" x14ac:dyDescent="0.2">
      <c r="A106" s="139"/>
      <c r="B106" s="139"/>
      <c r="C106" s="139"/>
      <c r="D106" s="139"/>
      <c r="E106" s="139"/>
      <c r="F106" s="139"/>
      <c r="G106" s="139"/>
      <c r="H106" s="139"/>
      <c r="I106" s="139"/>
    </row>
    <row r="107" spans="1:9" s="138" customFormat="1" x14ac:dyDescent="0.2">
      <c r="A107" s="139"/>
      <c r="B107" s="139"/>
      <c r="C107" s="139"/>
      <c r="D107" s="139"/>
      <c r="E107" s="139"/>
      <c r="F107" s="139"/>
      <c r="G107" s="139"/>
      <c r="H107" s="139"/>
      <c r="I107" s="139"/>
    </row>
    <row r="108" spans="1:9" s="138" customFormat="1" x14ac:dyDescent="0.2">
      <c r="A108" s="139"/>
      <c r="B108" s="139"/>
      <c r="C108" s="139"/>
      <c r="D108" s="139"/>
      <c r="E108" s="139"/>
      <c r="F108" s="139"/>
      <c r="G108" s="139"/>
      <c r="H108" s="139"/>
      <c r="I108" s="139"/>
    </row>
    <row r="109" spans="1:9" s="138" customFormat="1" x14ac:dyDescent="0.2">
      <c r="A109" s="139"/>
      <c r="B109" s="139"/>
      <c r="C109" s="139"/>
      <c r="D109" s="139"/>
      <c r="E109" s="139"/>
      <c r="F109" s="139"/>
      <c r="G109" s="139"/>
      <c r="H109" s="139"/>
      <c r="I109" s="139"/>
    </row>
    <row r="110" spans="1:9" s="138" customFormat="1" x14ac:dyDescent="0.2">
      <c r="A110" s="139"/>
      <c r="B110" s="139"/>
      <c r="C110" s="139"/>
      <c r="D110" s="139"/>
      <c r="E110" s="139"/>
      <c r="F110" s="139"/>
      <c r="G110" s="139"/>
      <c r="H110" s="139"/>
      <c r="I110" s="139"/>
    </row>
    <row r="111" spans="1:9" s="138" customFormat="1" x14ac:dyDescent="0.2">
      <c r="A111" s="139"/>
      <c r="B111" s="139"/>
      <c r="C111" s="139"/>
      <c r="D111" s="139"/>
      <c r="E111" s="139"/>
      <c r="F111" s="139"/>
      <c r="G111" s="139"/>
      <c r="H111" s="139"/>
      <c r="I111" s="139"/>
    </row>
    <row r="112" spans="1:9" s="138" customFormat="1" x14ac:dyDescent="0.2">
      <c r="A112" s="139"/>
      <c r="B112" s="139"/>
      <c r="C112" s="139"/>
      <c r="D112" s="139"/>
      <c r="E112" s="139"/>
      <c r="F112" s="139"/>
      <c r="G112" s="139"/>
      <c r="H112" s="139"/>
      <c r="I112" s="139"/>
    </row>
    <row r="113" spans="1:9" s="138" customFormat="1" x14ac:dyDescent="0.2">
      <c r="A113" s="139"/>
      <c r="B113" s="139"/>
      <c r="C113" s="139"/>
      <c r="D113" s="139"/>
      <c r="E113" s="139"/>
      <c r="F113" s="139"/>
      <c r="G113" s="139"/>
      <c r="H113" s="139"/>
      <c r="I113" s="139"/>
    </row>
    <row r="114" spans="1:9" s="138" customFormat="1" x14ac:dyDescent="0.2">
      <c r="A114" s="139"/>
      <c r="B114" s="139"/>
      <c r="C114" s="139"/>
      <c r="D114" s="139"/>
      <c r="E114" s="139"/>
      <c r="F114" s="139"/>
      <c r="G114" s="139"/>
      <c r="H114" s="139"/>
      <c r="I114" s="139"/>
    </row>
    <row r="115" spans="1:9" s="138" customFormat="1" x14ac:dyDescent="0.2">
      <c r="A115" s="139"/>
      <c r="B115" s="139"/>
      <c r="C115" s="139"/>
      <c r="D115" s="139"/>
      <c r="E115" s="139"/>
      <c r="F115" s="139"/>
      <c r="G115" s="139"/>
      <c r="H115" s="139"/>
      <c r="I115" s="139"/>
    </row>
    <row r="116" spans="1:9" s="138" customFormat="1" x14ac:dyDescent="0.2">
      <c r="A116" s="139"/>
      <c r="B116" s="139"/>
      <c r="C116" s="139"/>
      <c r="D116" s="139"/>
      <c r="E116" s="139"/>
      <c r="F116" s="139"/>
      <c r="G116" s="139"/>
      <c r="H116" s="139"/>
      <c r="I116" s="139"/>
    </row>
    <row r="117" spans="1:9" s="138" customFormat="1" x14ac:dyDescent="0.2">
      <c r="A117" s="139"/>
      <c r="B117" s="139"/>
      <c r="C117" s="139"/>
      <c r="D117" s="139"/>
      <c r="E117" s="139"/>
      <c r="F117" s="139"/>
      <c r="G117" s="139"/>
      <c r="H117" s="139"/>
      <c r="I117" s="139"/>
    </row>
    <row r="118" spans="1:9" s="138" customFormat="1" x14ac:dyDescent="0.2">
      <c r="A118" s="139"/>
      <c r="B118" s="139"/>
      <c r="C118" s="139"/>
      <c r="D118" s="139"/>
      <c r="E118" s="139"/>
      <c r="F118" s="139"/>
      <c r="G118" s="139"/>
      <c r="H118" s="139"/>
      <c r="I118" s="139"/>
    </row>
    <row r="119" spans="1:9" s="138" customFormat="1" x14ac:dyDescent="0.2">
      <c r="A119" s="139"/>
      <c r="B119" s="139"/>
      <c r="C119" s="139"/>
      <c r="D119" s="139"/>
      <c r="E119" s="139"/>
      <c r="F119" s="139"/>
      <c r="G119" s="139"/>
      <c r="H119" s="139"/>
      <c r="I119" s="139"/>
    </row>
    <row r="120" spans="1:9" s="138" customFormat="1" x14ac:dyDescent="0.2">
      <c r="A120" s="139"/>
      <c r="B120" s="139"/>
      <c r="C120" s="139"/>
      <c r="D120" s="139"/>
      <c r="E120" s="139"/>
      <c r="F120" s="139"/>
      <c r="G120" s="139"/>
      <c r="H120" s="139"/>
      <c r="I120" s="139"/>
    </row>
    <row r="121" spans="1:9" s="138" customFormat="1" x14ac:dyDescent="0.2">
      <c r="A121" s="139"/>
      <c r="B121" s="139"/>
      <c r="C121" s="139"/>
      <c r="D121" s="139"/>
      <c r="E121" s="139"/>
      <c r="F121" s="139"/>
      <c r="G121" s="139"/>
      <c r="H121" s="139"/>
      <c r="I121" s="139"/>
    </row>
    <row r="122" spans="1:9" s="138" customFormat="1" x14ac:dyDescent="0.2">
      <c r="A122" s="139"/>
      <c r="B122" s="139"/>
      <c r="C122" s="139"/>
      <c r="D122" s="139"/>
      <c r="E122" s="139"/>
      <c r="F122" s="139"/>
      <c r="G122" s="139"/>
      <c r="H122" s="139"/>
      <c r="I122" s="139"/>
    </row>
    <row r="123" spans="1:9" s="138" customFormat="1" x14ac:dyDescent="0.2">
      <c r="A123" s="139"/>
      <c r="B123" s="139"/>
      <c r="C123" s="139"/>
      <c r="D123" s="139"/>
      <c r="E123" s="139"/>
      <c r="F123" s="139"/>
      <c r="G123" s="139"/>
      <c r="H123" s="139"/>
      <c r="I123" s="139"/>
    </row>
    <row r="124" spans="1:9" s="138" customFormat="1" x14ac:dyDescent="0.2">
      <c r="A124" s="139"/>
      <c r="B124" s="139"/>
      <c r="C124" s="139"/>
      <c r="D124" s="139"/>
      <c r="E124" s="139"/>
      <c r="F124" s="139"/>
      <c r="G124" s="139"/>
      <c r="H124" s="139"/>
      <c r="I124" s="139"/>
    </row>
    <row r="125" spans="1:9" s="138" customFormat="1" x14ac:dyDescent="0.2">
      <c r="A125" s="139"/>
      <c r="B125" s="139"/>
      <c r="C125" s="139"/>
      <c r="D125" s="139"/>
      <c r="E125" s="139"/>
      <c r="F125" s="139"/>
      <c r="G125" s="139"/>
      <c r="H125" s="139"/>
      <c r="I125" s="139"/>
    </row>
    <row r="126" spans="1:9" s="138" customFormat="1" x14ac:dyDescent="0.2">
      <c r="A126" s="139"/>
      <c r="B126" s="139"/>
      <c r="C126" s="139"/>
      <c r="D126" s="139"/>
      <c r="E126" s="139"/>
      <c r="F126" s="139"/>
      <c r="G126" s="139"/>
      <c r="H126" s="139"/>
      <c r="I126" s="139"/>
    </row>
    <row r="127" spans="1:9" s="138" customFormat="1" x14ac:dyDescent="0.2">
      <c r="A127" s="139"/>
      <c r="B127" s="139"/>
      <c r="C127" s="139"/>
      <c r="D127" s="139"/>
      <c r="E127" s="139"/>
      <c r="F127" s="139"/>
      <c r="G127" s="139"/>
      <c r="H127" s="139"/>
      <c r="I127" s="139"/>
    </row>
    <row r="128" spans="1:9" s="138" customFormat="1" x14ac:dyDescent="0.2">
      <c r="A128" s="139"/>
      <c r="B128" s="139"/>
      <c r="C128" s="139"/>
      <c r="D128" s="139"/>
      <c r="E128" s="139"/>
      <c r="F128" s="139"/>
      <c r="G128" s="139"/>
      <c r="H128" s="139"/>
      <c r="I128" s="139"/>
    </row>
    <row r="129" spans="1:9" s="138" customFormat="1" x14ac:dyDescent="0.2">
      <c r="A129" s="139"/>
      <c r="B129" s="139"/>
      <c r="C129" s="139"/>
      <c r="D129" s="139"/>
      <c r="E129" s="139"/>
      <c r="F129" s="139"/>
      <c r="G129" s="139"/>
      <c r="H129" s="139"/>
      <c r="I129" s="139"/>
    </row>
    <row r="130" spans="1:9" s="138" customFormat="1" x14ac:dyDescent="0.2">
      <c r="A130" s="139"/>
      <c r="B130" s="139"/>
      <c r="C130" s="139"/>
      <c r="D130" s="139"/>
      <c r="E130" s="139"/>
      <c r="F130" s="139"/>
      <c r="G130" s="139"/>
      <c r="H130" s="139"/>
      <c r="I130" s="139"/>
    </row>
    <row r="131" spans="1:9" s="138" customFormat="1" x14ac:dyDescent="0.2">
      <c r="A131" s="139"/>
      <c r="B131" s="139"/>
      <c r="C131" s="139"/>
      <c r="D131" s="139"/>
      <c r="E131" s="139"/>
      <c r="F131" s="139"/>
      <c r="G131" s="139"/>
      <c r="H131" s="139"/>
      <c r="I131" s="139"/>
    </row>
    <row r="132" spans="1:9" s="138" customFormat="1" x14ac:dyDescent="0.2">
      <c r="A132" s="139"/>
      <c r="B132" s="139"/>
      <c r="C132" s="139"/>
      <c r="D132" s="139"/>
      <c r="E132" s="139"/>
      <c r="F132" s="139"/>
      <c r="G132" s="139"/>
      <c r="H132" s="139"/>
      <c r="I132" s="139"/>
    </row>
    <row r="133" spans="1:9" s="138" customFormat="1" x14ac:dyDescent="0.2">
      <c r="A133" s="139"/>
      <c r="B133" s="139"/>
      <c r="C133" s="139"/>
      <c r="D133" s="139"/>
      <c r="E133" s="139"/>
      <c r="F133" s="139"/>
      <c r="G133" s="139"/>
      <c r="H133" s="139"/>
      <c r="I133" s="139"/>
    </row>
    <row r="134" spans="1:9" s="138" customFormat="1" x14ac:dyDescent="0.2">
      <c r="A134" s="139"/>
      <c r="B134" s="139"/>
      <c r="C134" s="139"/>
      <c r="D134" s="139"/>
      <c r="E134" s="139"/>
      <c r="F134" s="139"/>
      <c r="G134" s="139"/>
      <c r="H134" s="139"/>
      <c r="I134" s="139"/>
    </row>
    <row r="135" spans="1:9" s="138" customFormat="1" x14ac:dyDescent="0.2">
      <c r="A135" s="139"/>
      <c r="B135" s="139"/>
      <c r="C135" s="139"/>
      <c r="D135" s="139"/>
      <c r="E135" s="139"/>
      <c r="F135" s="139"/>
      <c r="G135" s="139"/>
      <c r="H135" s="139"/>
      <c r="I135" s="139"/>
    </row>
    <row r="136" spans="1:9" s="138" customFormat="1" x14ac:dyDescent="0.2">
      <c r="A136" s="139"/>
      <c r="B136" s="139"/>
      <c r="C136" s="139"/>
      <c r="D136" s="139"/>
      <c r="E136" s="139"/>
      <c r="F136" s="139"/>
      <c r="G136" s="139"/>
      <c r="H136" s="139"/>
      <c r="I136" s="139"/>
    </row>
    <row r="137" spans="1:9" s="138" customFormat="1" x14ac:dyDescent="0.2">
      <c r="A137" s="139"/>
      <c r="B137" s="139"/>
      <c r="C137" s="139"/>
      <c r="D137" s="139"/>
      <c r="E137" s="139"/>
      <c r="F137" s="139"/>
      <c r="G137" s="139"/>
      <c r="H137" s="139"/>
      <c r="I137" s="139"/>
    </row>
    <row r="138" spans="1:9" s="138" customFormat="1" x14ac:dyDescent="0.2">
      <c r="A138" s="139"/>
      <c r="B138" s="139"/>
      <c r="C138" s="139"/>
      <c r="D138" s="139"/>
      <c r="E138" s="139"/>
      <c r="F138" s="139"/>
      <c r="G138" s="139"/>
      <c r="H138" s="139"/>
      <c r="I138" s="139"/>
    </row>
    <row r="139" spans="1:9" s="138" customFormat="1" x14ac:dyDescent="0.2">
      <c r="A139" s="139"/>
      <c r="B139" s="139"/>
      <c r="C139" s="139"/>
      <c r="D139" s="139"/>
      <c r="E139" s="139"/>
      <c r="F139" s="139"/>
      <c r="G139" s="139"/>
      <c r="H139" s="139"/>
      <c r="I139" s="139"/>
    </row>
    <row r="140" spans="1:9" s="138" customFormat="1" x14ac:dyDescent="0.2">
      <c r="A140" s="139"/>
      <c r="B140" s="139"/>
      <c r="C140" s="139"/>
      <c r="D140" s="139"/>
      <c r="E140" s="139"/>
      <c r="F140" s="139"/>
      <c r="G140" s="139"/>
      <c r="H140" s="139"/>
      <c r="I140" s="139"/>
    </row>
    <row r="141" spans="1:9" s="138" customFormat="1" x14ac:dyDescent="0.2">
      <c r="A141" s="139"/>
      <c r="B141" s="139"/>
      <c r="C141" s="139"/>
      <c r="D141" s="139"/>
      <c r="E141" s="139"/>
      <c r="F141" s="139"/>
      <c r="G141" s="139"/>
      <c r="H141" s="139"/>
      <c r="I141" s="139"/>
    </row>
    <row r="142" spans="1:9" s="138" customFormat="1" x14ac:dyDescent="0.2">
      <c r="A142" s="139"/>
      <c r="B142" s="139"/>
      <c r="C142" s="139"/>
      <c r="D142" s="139"/>
      <c r="E142" s="139"/>
      <c r="F142" s="139"/>
      <c r="G142" s="139"/>
      <c r="H142" s="139"/>
      <c r="I142" s="139"/>
    </row>
    <row r="143" spans="1:9" s="138" customFormat="1" x14ac:dyDescent="0.2">
      <c r="A143" s="139"/>
      <c r="B143" s="139"/>
      <c r="C143" s="139"/>
      <c r="D143" s="139"/>
      <c r="E143" s="139"/>
      <c r="F143" s="139"/>
      <c r="G143" s="139"/>
      <c r="H143" s="139"/>
      <c r="I143" s="139"/>
    </row>
    <row r="144" spans="1:9" s="138" customFormat="1" x14ac:dyDescent="0.2">
      <c r="A144" s="139"/>
      <c r="B144" s="139"/>
      <c r="C144" s="139"/>
      <c r="D144" s="139"/>
      <c r="E144" s="139"/>
      <c r="F144" s="139"/>
      <c r="G144" s="139"/>
      <c r="H144" s="139"/>
      <c r="I144" s="139"/>
    </row>
    <row r="145" spans="1:9" s="138" customFormat="1" x14ac:dyDescent="0.2">
      <c r="A145" s="139"/>
      <c r="B145" s="139"/>
      <c r="C145" s="139"/>
      <c r="D145" s="139"/>
      <c r="E145" s="139"/>
      <c r="F145" s="139"/>
      <c r="G145" s="139"/>
      <c r="H145" s="139"/>
      <c r="I145" s="139"/>
    </row>
    <row r="146" spans="1:9" s="138" customFormat="1" x14ac:dyDescent="0.2">
      <c r="A146" s="139"/>
      <c r="B146" s="139"/>
      <c r="C146" s="139"/>
      <c r="D146" s="139"/>
      <c r="E146" s="139"/>
      <c r="F146" s="139"/>
      <c r="G146" s="139"/>
      <c r="H146" s="139"/>
      <c r="I146" s="139"/>
    </row>
    <row r="147" spans="1:9" s="138" customFormat="1" x14ac:dyDescent="0.2">
      <c r="A147" s="139"/>
      <c r="B147" s="139"/>
      <c r="C147" s="139"/>
      <c r="D147" s="139"/>
      <c r="E147" s="139"/>
      <c r="F147" s="139"/>
      <c r="G147" s="139"/>
      <c r="H147" s="139"/>
      <c r="I147" s="139"/>
    </row>
    <row r="148" spans="1:9" s="138" customFormat="1" x14ac:dyDescent="0.2">
      <c r="A148" s="139"/>
      <c r="B148" s="139"/>
      <c r="C148" s="139"/>
      <c r="D148" s="139"/>
      <c r="E148" s="139"/>
      <c r="F148" s="139"/>
      <c r="G148" s="139"/>
      <c r="H148" s="139"/>
      <c r="I148" s="139"/>
    </row>
    <row r="149" spans="1:9" s="138" customFormat="1" x14ac:dyDescent="0.2">
      <c r="A149" s="139"/>
      <c r="B149" s="139"/>
      <c r="C149" s="139"/>
      <c r="D149" s="139"/>
      <c r="E149" s="139"/>
      <c r="F149" s="139"/>
      <c r="G149" s="139"/>
      <c r="H149" s="139"/>
      <c r="I149" s="139"/>
    </row>
    <row r="150" spans="1:9" s="138" customFormat="1" x14ac:dyDescent="0.2">
      <c r="A150" s="139"/>
      <c r="B150" s="139"/>
      <c r="C150" s="139"/>
      <c r="D150" s="139"/>
      <c r="E150" s="139"/>
      <c r="F150" s="139"/>
      <c r="G150" s="139"/>
      <c r="H150" s="139"/>
      <c r="I150" s="139"/>
    </row>
    <row r="151" spans="1:9" s="138" customFormat="1" x14ac:dyDescent="0.2">
      <c r="A151" s="139"/>
      <c r="B151" s="139"/>
      <c r="C151" s="139"/>
      <c r="D151" s="139"/>
      <c r="E151" s="139"/>
      <c r="F151" s="139"/>
      <c r="G151" s="139"/>
      <c r="H151" s="139"/>
      <c r="I151" s="139"/>
    </row>
    <row r="152" spans="1:9" s="138" customFormat="1" x14ac:dyDescent="0.2">
      <c r="A152" s="139"/>
      <c r="B152" s="139"/>
      <c r="C152" s="139"/>
      <c r="D152" s="139"/>
      <c r="E152" s="139"/>
      <c r="F152" s="139"/>
      <c r="G152" s="139"/>
      <c r="H152" s="139"/>
      <c r="I152" s="139"/>
    </row>
    <row r="153" spans="1:9" s="138" customFormat="1" x14ac:dyDescent="0.2">
      <c r="A153" s="139"/>
      <c r="B153" s="139"/>
      <c r="C153" s="139"/>
      <c r="D153" s="139"/>
      <c r="E153" s="139"/>
      <c r="F153" s="139"/>
      <c r="G153" s="139"/>
      <c r="H153" s="139"/>
      <c r="I153" s="139"/>
    </row>
    <row r="154" spans="1:9" s="138" customFormat="1" x14ac:dyDescent="0.2">
      <c r="A154" s="139"/>
      <c r="B154" s="139"/>
      <c r="C154" s="139"/>
      <c r="D154" s="139"/>
      <c r="E154" s="139"/>
      <c r="F154" s="139"/>
      <c r="G154" s="139"/>
      <c r="H154" s="139"/>
      <c r="I154" s="139"/>
    </row>
    <row r="155" spans="1:9" s="138" customFormat="1" x14ac:dyDescent="0.2">
      <c r="A155" s="139"/>
      <c r="B155" s="139"/>
      <c r="C155" s="139"/>
      <c r="D155" s="139"/>
      <c r="E155" s="139"/>
      <c r="F155" s="139"/>
      <c r="G155" s="139"/>
      <c r="H155" s="139"/>
      <c r="I155" s="139"/>
    </row>
    <row r="156" spans="1:9" s="138" customFormat="1" x14ac:dyDescent="0.2">
      <c r="A156" s="139"/>
      <c r="B156" s="139"/>
      <c r="C156" s="139"/>
      <c r="D156" s="139"/>
      <c r="E156" s="139"/>
      <c r="F156" s="139"/>
      <c r="G156" s="139"/>
      <c r="H156" s="139"/>
      <c r="I156" s="139"/>
    </row>
    <row r="157" spans="1:9" s="138" customFormat="1" x14ac:dyDescent="0.2">
      <c r="A157" s="139"/>
      <c r="B157" s="139"/>
      <c r="C157" s="139"/>
      <c r="D157" s="139"/>
      <c r="E157" s="139"/>
      <c r="F157" s="139"/>
      <c r="G157" s="139"/>
      <c r="H157" s="139"/>
      <c r="I157" s="139"/>
    </row>
    <row r="158" spans="1:9" s="138" customFormat="1" x14ac:dyDescent="0.2">
      <c r="A158" s="139"/>
      <c r="B158" s="139"/>
      <c r="C158" s="139"/>
      <c r="D158" s="139"/>
      <c r="E158" s="139"/>
      <c r="F158" s="139"/>
      <c r="G158" s="139"/>
      <c r="H158" s="139"/>
      <c r="I158" s="139"/>
    </row>
    <row r="159" spans="1:9" s="138" customFormat="1" x14ac:dyDescent="0.2">
      <c r="A159" s="139"/>
      <c r="B159" s="139"/>
      <c r="C159" s="139"/>
      <c r="D159" s="139"/>
      <c r="E159" s="139"/>
      <c r="F159" s="139"/>
      <c r="G159" s="139"/>
      <c r="H159" s="139"/>
      <c r="I159" s="139"/>
    </row>
    <row r="160" spans="1:9" s="138" customFormat="1" x14ac:dyDescent="0.2">
      <c r="A160" s="139"/>
      <c r="B160" s="139"/>
      <c r="C160" s="139"/>
      <c r="D160" s="139"/>
      <c r="E160" s="139"/>
      <c r="F160" s="139"/>
      <c r="G160" s="139"/>
      <c r="H160" s="139"/>
      <c r="I160" s="139"/>
    </row>
    <row r="161" spans="1:9" s="138" customFormat="1" x14ac:dyDescent="0.2">
      <c r="A161" s="139"/>
      <c r="B161" s="139"/>
      <c r="C161" s="139"/>
      <c r="D161" s="139"/>
      <c r="E161" s="139"/>
      <c r="F161" s="139"/>
      <c r="G161" s="139"/>
      <c r="H161" s="139"/>
      <c r="I161" s="139"/>
    </row>
    <row r="162" spans="1:9" s="138" customFormat="1" x14ac:dyDescent="0.2">
      <c r="A162" s="139"/>
      <c r="B162" s="139"/>
      <c r="C162" s="139"/>
      <c r="D162" s="139"/>
      <c r="E162" s="139"/>
      <c r="F162" s="139"/>
      <c r="G162" s="139"/>
      <c r="H162" s="139"/>
      <c r="I162" s="139"/>
    </row>
    <row r="163" spans="1:9" s="138" customFormat="1" x14ac:dyDescent="0.2">
      <c r="A163" s="139"/>
      <c r="B163" s="139"/>
      <c r="C163" s="139"/>
      <c r="D163" s="139"/>
      <c r="E163" s="139"/>
      <c r="F163" s="139"/>
      <c r="G163" s="139"/>
      <c r="H163" s="139"/>
      <c r="I163" s="139"/>
    </row>
    <row r="164" spans="1:9" s="138" customFormat="1" x14ac:dyDescent="0.2">
      <c r="A164" s="139"/>
      <c r="B164" s="139"/>
      <c r="C164" s="139"/>
      <c r="D164" s="139"/>
      <c r="E164" s="139"/>
      <c r="F164" s="139"/>
      <c r="G164" s="139"/>
      <c r="H164" s="139"/>
      <c r="I164" s="139"/>
    </row>
    <row r="165" spans="1:9" s="138" customFormat="1" x14ac:dyDescent="0.2">
      <c r="A165" s="139"/>
      <c r="B165" s="139"/>
      <c r="C165" s="139"/>
      <c r="D165" s="139"/>
      <c r="E165" s="139"/>
      <c r="F165" s="139"/>
      <c r="G165" s="139"/>
      <c r="H165" s="139"/>
      <c r="I165" s="139"/>
    </row>
    <row r="166" spans="1:9" s="138" customFormat="1" x14ac:dyDescent="0.2">
      <c r="A166" s="139"/>
      <c r="B166" s="139"/>
      <c r="C166" s="139"/>
      <c r="D166" s="139"/>
      <c r="E166" s="139"/>
      <c r="F166" s="139"/>
      <c r="G166" s="139"/>
      <c r="H166" s="139"/>
      <c r="I166" s="139"/>
    </row>
    <row r="167" spans="1:9" s="138" customFormat="1" x14ac:dyDescent="0.2">
      <c r="A167" s="139"/>
      <c r="B167" s="139"/>
      <c r="C167" s="139"/>
      <c r="D167" s="139"/>
      <c r="E167" s="139"/>
      <c r="F167" s="139"/>
      <c r="G167" s="139"/>
      <c r="H167" s="139"/>
      <c r="I167" s="139"/>
    </row>
    <row r="168" spans="1:9" s="138" customFormat="1" x14ac:dyDescent="0.2">
      <c r="A168" s="139"/>
      <c r="B168" s="139"/>
      <c r="C168" s="139"/>
      <c r="D168" s="139"/>
      <c r="E168" s="139"/>
      <c r="F168" s="139"/>
      <c r="G168" s="139"/>
      <c r="H168" s="139"/>
      <c r="I168" s="139"/>
    </row>
    <row r="169" spans="1:9" s="138" customFormat="1" x14ac:dyDescent="0.2">
      <c r="A169" s="139"/>
      <c r="B169" s="139"/>
      <c r="C169" s="139"/>
      <c r="D169" s="139"/>
      <c r="E169" s="139"/>
      <c r="F169" s="139"/>
      <c r="G169" s="139"/>
      <c r="H169" s="139"/>
      <c r="I169" s="139"/>
    </row>
    <row r="170" spans="1:9" s="138" customFormat="1" x14ac:dyDescent="0.2">
      <c r="A170" s="139"/>
      <c r="B170" s="139"/>
      <c r="C170" s="139"/>
      <c r="D170" s="139"/>
      <c r="E170" s="139"/>
      <c r="F170" s="139"/>
      <c r="G170" s="139"/>
      <c r="H170" s="139"/>
      <c r="I170" s="139"/>
    </row>
    <row r="171" spans="1:9" s="138" customFormat="1" x14ac:dyDescent="0.2">
      <c r="A171" s="139"/>
      <c r="B171" s="139"/>
      <c r="C171" s="139"/>
      <c r="D171" s="139"/>
      <c r="E171" s="139"/>
      <c r="F171" s="139"/>
      <c r="G171" s="139"/>
      <c r="H171" s="139"/>
      <c r="I171" s="139"/>
    </row>
    <row r="172" spans="1:9" s="138" customFormat="1" x14ac:dyDescent="0.2">
      <c r="A172" s="139"/>
      <c r="B172" s="139"/>
      <c r="C172" s="139"/>
      <c r="D172" s="139"/>
      <c r="E172" s="139"/>
      <c r="F172" s="139"/>
      <c r="G172" s="139"/>
      <c r="H172" s="139"/>
      <c r="I172" s="139"/>
    </row>
    <row r="173" spans="1:9" s="138" customFormat="1" x14ac:dyDescent="0.2">
      <c r="A173" s="139"/>
      <c r="B173" s="139"/>
      <c r="C173" s="139"/>
      <c r="D173" s="139"/>
      <c r="E173" s="139"/>
      <c r="F173" s="139"/>
      <c r="G173" s="139"/>
      <c r="H173" s="139"/>
      <c r="I173" s="139"/>
    </row>
    <row r="174" spans="1:9" s="138" customFormat="1" x14ac:dyDescent="0.2">
      <c r="A174" s="139"/>
      <c r="B174" s="139"/>
      <c r="C174" s="139"/>
      <c r="D174" s="139"/>
      <c r="E174" s="139"/>
      <c r="F174" s="139"/>
      <c r="G174" s="139"/>
      <c r="H174" s="139"/>
      <c r="I174" s="139"/>
    </row>
    <row r="175" spans="1:9" s="138" customFormat="1" x14ac:dyDescent="0.2">
      <c r="A175" s="139"/>
      <c r="B175" s="139"/>
      <c r="C175" s="139"/>
      <c r="D175" s="139"/>
      <c r="E175" s="139"/>
      <c r="F175" s="139"/>
      <c r="G175" s="139"/>
      <c r="H175" s="139"/>
      <c r="I175" s="139"/>
    </row>
    <row r="176" spans="1:9" s="138" customFormat="1" x14ac:dyDescent="0.2">
      <c r="A176" s="139"/>
      <c r="B176" s="139"/>
      <c r="C176" s="139"/>
      <c r="D176" s="139"/>
      <c r="E176" s="139"/>
      <c r="F176" s="139"/>
      <c r="G176" s="139"/>
      <c r="H176" s="139"/>
      <c r="I176" s="139"/>
    </row>
    <row r="177" spans="1:9" s="138" customFormat="1" x14ac:dyDescent="0.2">
      <c r="A177" s="139"/>
      <c r="B177" s="139"/>
      <c r="C177" s="139"/>
      <c r="D177" s="139"/>
      <c r="E177" s="139"/>
      <c r="F177" s="139"/>
      <c r="G177" s="139"/>
      <c r="H177" s="139"/>
      <c r="I177" s="139"/>
    </row>
    <row r="178" spans="1:9" s="138" customFormat="1" x14ac:dyDescent="0.2">
      <c r="A178" s="139"/>
      <c r="B178" s="139"/>
      <c r="C178" s="139"/>
      <c r="D178" s="139"/>
      <c r="E178" s="139"/>
      <c r="F178" s="139"/>
      <c r="G178" s="139"/>
      <c r="H178" s="139"/>
      <c r="I178" s="139"/>
    </row>
    <row r="179" spans="1:9" s="138" customFormat="1" x14ac:dyDescent="0.2">
      <c r="A179" s="139"/>
      <c r="B179" s="139"/>
      <c r="C179" s="139"/>
      <c r="D179" s="139"/>
      <c r="E179" s="139"/>
      <c r="F179" s="139"/>
      <c r="G179" s="139"/>
      <c r="H179" s="139"/>
      <c r="I179" s="139"/>
    </row>
    <row r="180" spans="1:9" s="138" customFormat="1" x14ac:dyDescent="0.2">
      <c r="A180" s="139"/>
      <c r="B180" s="139"/>
      <c r="C180" s="139"/>
      <c r="D180" s="139"/>
      <c r="E180" s="139"/>
      <c r="F180" s="139"/>
      <c r="G180" s="139"/>
      <c r="H180" s="139"/>
      <c r="I180" s="139"/>
    </row>
    <row r="181" spans="1:9" s="138" customFormat="1" x14ac:dyDescent="0.2">
      <c r="A181" s="139"/>
      <c r="B181" s="139"/>
      <c r="C181" s="139"/>
      <c r="D181" s="139"/>
      <c r="E181" s="139"/>
      <c r="F181" s="139"/>
      <c r="G181" s="139"/>
      <c r="H181" s="139"/>
      <c r="I181" s="139"/>
    </row>
    <row r="182" spans="1:9" s="138" customFormat="1" x14ac:dyDescent="0.2">
      <c r="A182" s="139"/>
      <c r="B182" s="139"/>
      <c r="C182" s="139"/>
      <c r="D182" s="139"/>
      <c r="E182" s="139"/>
      <c r="F182" s="139"/>
      <c r="G182" s="139"/>
      <c r="H182" s="139"/>
      <c r="I182" s="139"/>
    </row>
    <row r="183" spans="1:9" s="138" customFormat="1" x14ac:dyDescent="0.2">
      <c r="A183" s="139"/>
      <c r="B183" s="139"/>
      <c r="C183" s="139"/>
      <c r="D183" s="139"/>
      <c r="E183" s="139"/>
      <c r="F183" s="139"/>
      <c r="G183" s="139"/>
      <c r="H183" s="139"/>
      <c r="I183" s="139"/>
    </row>
    <row r="184" spans="1:9" s="138" customFormat="1" x14ac:dyDescent="0.2">
      <c r="A184" s="139"/>
      <c r="B184" s="139"/>
      <c r="C184" s="139"/>
      <c r="D184" s="139"/>
      <c r="E184" s="139"/>
      <c r="F184" s="139"/>
      <c r="G184" s="139"/>
      <c r="H184" s="139"/>
      <c r="I184" s="139"/>
    </row>
    <row r="185" spans="1:9" s="138" customFormat="1" x14ac:dyDescent="0.2">
      <c r="A185" s="139"/>
      <c r="B185" s="139"/>
      <c r="C185" s="139"/>
      <c r="D185" s="139"/>
      <c r="E185" s="139"/>
      <c r="F185" s="139"/>
      <c r="G185" s="139"/>
      <c r="H185" s="139"/>
      <c r="I185" s="139"/>
    </row>
    <row r="186" spans="1:9" s="138" customFormat="1" x14ac:dyDescent="0.2">
      <c r="A186" s="139"/>
      <c r="B186" s="139"/>
      <c r="C186" s="139"/>
      <c r="D186" s="139"/>
      <c r="E186" s="139"/>
      <c r="F186" s="139"/>
      <c r="G186" s="139"/>
      <c r="H186" s="139"/>
      <c r="I186" s="139"/>
    </row>
    <row r="187" spans="1:9" s="138" customFormat="1" x14ac:dyDescent="0.2">
      <c r="A187" s="139"/>
      <c r="B187" s="139"/>
      <c r="C187" s="139"/>
      <c r="D187" s="139"/>
      <c r="E187" s="139"/>
      <c r="F187" s="139"/>
      <c r="G187" s="139"/>
      <c r="H187" s="139"/>
      <c r="I187" s="139"/>
    </row>
    <row r="188" spans="1:9" s="138" customFormat="1" x14ac:dyDescent="0.2">
      <c r="A188" s="139"/>
      <c r="B188" s="139"/>
      <c r="C188" s="139"/>
      <c r="D188" s="139"/>
      <c r="E188" s="139"/>
      <c r="F188" s="139"/>
      <c r="G188" s="139"/>
      <c r="H188" s="139"/>
      <c r="I188" s="139"/>
    </row>
    <row r="189" spans="1:9" s="138" customFormat="1" x14ac:dyDescent="0.2">
      <c r="A189" s="139"/>
      <c r="B189" s="139"/>
      <c r="C189" s="139"/>
      <c r="D189" s="139"/>
      <c r="E189" s="139"/>
      <c r="F189" s="139"/>
      <c r="G189" s="139"/>
      <c r="H189" s="139"/>
      <c r="I189" s="139"/>
    </row>
    <row r="190" spans="1:9" s="138" customFormat="1" x14ac:dyDescent="0.2">
      <c r="A190" s="139"/>
      <c r="B190" s="139"/>
      <c r="C190" s="139"/>
      <c r="D190" s="139"/>
      <c r="E190" s="139"/>
      <c r="F190" s="139"/>
      <c r="G190" s="139"/>
      <c r="H190" s="139"/>
      <c r="I190" s="139"/>
    </row>
    <row r="191" spans="1:9" s="138" customFormat="1" x14ac:dyDescent="0.2">
      <c r="A191" s="139"/>
      <c r="B191" s="139"/>
      <c r="C191" s="139"/>
      <c r="D191" s="139"/>
      <c r="E191" s="139"/>
      <c r="F191" s="139"/>
      <c r="G191" s="139"/>
      <c r="H191" s="139"/>
      <c r="I191" s="139"/>
    </row>
    <row r="192" spans="1:9" s="138" customFormat="1" x14ac:dyDescent="0.2">
      <c r="A192" s="139"/>
      <c r="B192" s="139"/>
      <c r="C192" s="139"/>
      <c r="D192" s="139"/>
      <c r="E192" s="139"/>
      <c r="F192" s="139"/>
      <c r="G192" s="139"/>
      <c r="H192" s="139"/>
      <c r="I192" s="139"/>
    </row>
    <row r="193" spans="1:9" s="138" customFormat="1" x14ac:dyDescent="0.2">
      <c r="A193" s="139"/>
      <c r="B193" s="139"/>
      <c r="C193" s="139"/>
      <c r="D193" s="139"/>
      <c r="E193" s="139"/>
      <c r="F193" s="139"/>
      <c r="G193" s="139"/>
      <c r="H193" s="139"/>
      <c r="I193" s="139"/>
    </row>
    <row r="194" spans="1:9" s="138" customFormat="1" x14ac:dyDescent="0.2">
      <c r="A194" s="139"/>
      <c r="B194" s="139"/>
      <c r="C194" s="139"/>
      <c r="D194" s="139"/>
      <c r="E194" s="139"/>
      <c r="F194" s="139"/>
      <c r="G194" s="139"/>
      <c r="H194" s="139"/>
      <c r="I194" s="139"/>
    </row>
    <row r="195" spans="1:9" s="138" customFormat="1" x14ac:dyDescent="0.2">
      <c r="A195" s="139"/>
      <c r="B195" s="139"/>
      <c r="C195" s="139"/>
      <c r="D195" s="139"/>
      <c r="E195" s="139"/>
      <c r="F195" s="139"/>
      <c r="G195" s="139"/>
      <c r="H195" s="139"/>
      <c r="I195" s="139"/>
    </row>
    <row r="196" spans="1:9" s="138" customFormat="1" x14ac:dyDescent="0.2">
      <c r="A196" s="139"/>
      <c r="B196" s="139"/>
      <c r="C196" s="139"/>
      <c r="D196" s="139"/>
      <c r="E196" s="139"/>
      <c r="F196" s="139"/>
      <c r="G196" s="139"/>
      <c r="H196" s="139"/>
      <c r="I196" s="139"/>
    </row>
    <row r="197" spans="1:9" s="138" customFormat="1" x14ac:dyDescent="0.2">
      <c r="A197" s="139"/>
      <c r="B197" s="139"/>
      <c r="C197" s="139"/>
      <c r="D197" s="139"/>
      <c r="E197" s="139"/>
      <c r="F197" s="139"/>
      <c r="G197" s="139"/>
      <c r="H197" s="139"/>
      <c r="I197" s="139"/>
    </row>
    <row r="198" spans="1:9" s="138" customFormat="1" x14ac:dyDescent="0.2">
      <c r="A198" s="139"/>
      <c r="B198" s="139"/>
      <c r="C198" s="139"/>
      <c r="D198" s="139"/>
      <c r="E198" s="139"/>
      <c r="F198" s="139"/>
      <c r="G198" s="139"/>
      <c r="H198" s="139"/>
      <c r="I198" s="139"/>
    </row>
    <row r="199" spans="1:9" s="138" customFormat="1" x14ac:dyDescent="0.2">
      <c r="A199" s="139"/>
      <c r="B199" s="139"/>
      <c r="C199" s="139"/>
      <c r="D199" s="139"/>
      <c r="E199" s="139"/>
      <c r="F199" s="139"/>
      <c r="G199" s="139"/>
      <c r="H199" s="139"/>
      <c r="I199" s="139"/>
    </row>
    <row r="200" spans="1:9" s="138" customFormat="1" x14ac:dyDescent="0.2">
      <c r="A200" s="139"/>
      <c r="B200" s="139"/>
      <c r="C200" s="139"/>
      <c r="D200" s="139"/>
      <c r="E200" s="139"/>
      <c r="F200" s="139"/>
      <c r="G200" s="139"/>
      <c r="H200" s="139"/>
      <c r="I200" s="139"/>
    </row>
    <row r="201" spans="1:9" s="138" customFormat="1" x14ac:dyDescent="0.2">
      <c r="A201" s="139"/>
      <c r="B201" s="139"/>
      <c r="C201" s="139"/>
      <c r="D201" s="139"/>
      <c r="E201" s="139"/>
      <c r="F201" s="139"/>
      <c r="G201" s="139"/>
      <c r="H201" s="139"/>
      <c r="I201" s="139"/>
    </row>
    <row r="202" spans="1:9" s="138" customFormat="1" x14ac:dyDescent="0.2">
      <c r="A202" s="139"/>
      <c r="B202" s="139"/>
      <c r="C202" s="139"/>
      <c r="D202" s="139"/>
      <c r="E202" s="139"/>
      <c r="F202" s="139"/>
      <c r="G202" s="139"/>
      <c r="H202" s="139"/>
      <c r="I202" s="139"/>
    </row>
    <row r="203" spans="1:9" s="138" customFormat="1" x14ac:dyDescent="0.2">
      <c r="A203" s="139"/>
      <c r="B203" s="139"/>
      <c r="C203" s="139"/>
      <c r="D203" s="139"/>
      <c r="E203" s="139"/>
      <c r="F203" s="139"/>
      <c r="G203" s="139"/>
      <c r="H203" s="139"/>
      <c r="I203" s="139"/>
    </row>
    <row r="204" spans="1:9" s="138" customFormat="1" x14ac:dyDescent="0.2">
      <c r="A204" s="139"/>
      <c r="B204" s="139"/>
      <c r="C204" s="139"/>
      <c r="D204" s="139"/>
      <c r="E204" s="139"/>
      <c r="F204" s="139"/>
      <c r="G204" s="139"/>
      <c r="H204" s="139"/>
      <c r="I204" s="139"/>
    </row>
    <row r="205" spans="1:9" s="138" customFormat="1" x14ac:dyDescent="0.2">
      <c r="A205" s="139"/>
      <c r="B205" s="139"/>
      <c r="C205" s="139"/>
      <c r="D205" s="139"/>
      <c r="E205" s="139"/>
      <c r="F205" s="139"/>
      <c r="G205" s="139"/>
      <c r="H205" s="139"/>
      <c r="I205" s="139"/>
    </row>
    <row r="206" spans="1:9" s="138" customFormat="1" x14ac:dyDescent="0.2">
      <c r="A206" s="139"/>
      <c r="B206" s="139"/>
      <c r="C206" s="139"/>
      <c r="D206" s="139"/>
      <c r="E206" s="139"/>
      <c r="F206" s="139"/>
      <c r="G206" s="139"/>
      <c r="H206" s="139"/>
      <c r="I206" s="139"/>
    </row>
    <row r="207" spans="1:9" s="138" customFormat="1" x14ac:dyDescent="0.2">
      <c r="A207" s="139"/>
      <c r="B207" s="139"/>
      <c r="C207" s="139"/>
      <c r="D207" s="139"/>
      <c r="E207" s="139"/>
      <c r="F207" s="139"/>
      <c r="G207" s="139"/>
      <c r="H207" s="139"/>
      <c r="I207" s="139"/>
    </row>
    <row r="208" spans="1:9" s="138" customFormat="1" x14ac:dyDescent="0.2">
      <c r="A208" s="139"/>
      <c r="B208" s="139"/>
      <c r="C208" s="139"/>
      <c r="D208" s="139"/>
      <c r="E208" s="139"/>
      <c r="F208" s="139"/>
      <c r="G208" s="139"/>
      <c r="H208" s="139"/>
      <c r="I208" s="139"/>
    </row>
    <row r="209" spans="1:9" s="138" customFormat="1" x14ac:dyDescent="0.2">
      <c r="A209" s="139"/>
      <c r="B209" s="139"/>
      <c r="C209" s="139"/>
      <c r="D209" s="139"/>
      <c r="E209" s="139"/>
      <c r="F209" s="139"/>
      <c r="G209" s="139"/>
      <c r="H209" s="139"/>
      <c r="I209" s="139"/>
    </row>
    <row r="210" spans="1:9" s="138" customFormat="1" x14ac:dyDescent="0.2">
      <c r="A210" s="139"/>
      <c r="B210" s="139"/>
      <c r="C210" s="139"/>
      <c r="D210" s="139"/>
      <c r="E210" s="139"/>
      <c r="F210" s="139"/>
      <c r="G210" s="139"/>
      <c r="H210" s="139"/>
      <c r="I210" s="139"/>
    </row>
    <row r="211" spans="1:9" s="138" customFormat="1" x14ac:dyDescent="0.2">
      <c r="A211" s="139"/>
      <c r="B211" s="139"/>
      <c r="C211" s="139"/>
      <c r="D211" s="139"/>
      <c r="E211" s="139"/>
      <c r="F211" s="139"/>
      <c r="G211" s="139"/>
      <c r="H211" s="139"/>
      <c r="I211" s="139"/>
    </row>
    <row r="212" spans="1:9" s="138" customFormat="1" x14ac:dyDescent="0.2">
      <c r="A212" s="139"/>
      <c r="B212" s="139"/>
      <c r="C212" s="139"/>
      <c r="D212" s="139"/>
      <c r="E212" s="139"/>
      <c r="F212" s="139"/>
      <c r="G212" s="139"/>
      <c r="H212" s="139"/>
      <c r="I212" s="139"/>
    </row>
    <row r="213" spans="1:9" s="138" customFormat="1" x14ac:dyDescent="0.2">
      <c r="A213" s="139"/>
      <c r="B213" s="139"/>
      <c r="C213" s="139"/>
      <c r="D213" s="139"/>
      <c r="E213" s="139"/>
      <c r="F213" s="139"/>
      <c r="G213" s="139"/>
      <c r="H213" s="139"/>
      <c r="I213" s="139"/>
    </row>
    <row r="214" spans="1:9" s="138" customFormat="1" x14ac:dyDescent="0.2">
      <c r="A214" s="139"/>
      <c r="B214" s="139"/>
      <c r="C214" s="139"/>
      <c r="D214" s="139"/>
      <c r="E214" s="139"/>
      <c r="F214" s="139"/>
      <c r="G214" s="139"/>
      <c r="H214" s="139"/>
      <c r="I214" s="139"/>
    </row>
    <row r="215" spans="1:9" s="138" customFormat="1" x14ac:dyDescent="0.2">
      <c r="A215" s="139"/>
      <c r="B215" s="139"/>
      <c r="C215" s="139"/>
      <c r="D215" s="139"/>
      <c r="E215" s="139"/>
      <c r="F215" s="139"/>
      <c r="G215" s="139"/>
      <c r="H215" s="139"/>
      <c r="I215" s="139"/>
    </row>
    <row r="216" spans="1:9" s="138" customFormat="1" x14ac:dyDescent="0.2">
      <c r="A216" s="139"/>
      <c r="B216" s="139"/>
      <c r="C216" s="139"/>
      <c r="D216" s="139"/>
      <c r="E216" s="139"/>
      <c r="F216" s="139"/>
      <c r="G216" s="139"/>
      <c r="H216" s="139"/>
      <c r="I216" s="139"/>
    </row>
    <row r="217" spans="1:9" s="138" customFormat="1" x14ac:dyDescent="0.2">
      <c r="A217" s="139"/>
      <c r="B217" s="139"/>
      <c r="C217" s="139"/>
      <c r="D217" s="139"/>
      <c r="E217" s="139"/>
      <c r="F217" s="139"/>
      <c r="G217" s="139"/>
      <c r="H217" s="139"/>
      <c r="I217" s="139"/>
    </row>
    <row r="218" spans="1:9" s="138" customFormat="1" x14ac:dyDescent="0.2">
      <c r="A218" s="139"/>
      <c r="B218" s="139"/>
      <c r="C218" s="139"/>
      <c r="D218" s="139"/>
      <c r="E218" s="139"/>
      <c r="F218" s="139"/>
      <c r="G218" s="139"/>
      <c r="H218" s="139"/>
      <c r="I218" s="139"/>
    </row>
    <row r="219" spans="1:9" s="138" customFormat="1" x14ac:dyDescent="0.2">
      <c r="A219" s="139"/>
      <c r="B219" s="139"/>
      <c r="C219" s="139"/>
      <c r="D219" s="139"/>
      <c r="E219" s="139"/>
      <c r="F219" s="139"/>
      <c r="G219" s="139"/>
      <c r="H219" s="139"/>
      <c r="I219" s="139"/>
    </row>
    <row r="220" spans="1:9" s="138" customFormat="1" x14ac:dyDescent="0.2">
      <c r="A220" s="139"/>
      <c r="B220" s="139"/>
      <c r="C220" s="139"/>
      <c r="D220" s="139"/>
      <c r="E220" s="139"/>
      <c r="F220" s="139"/>
      <c r="G220" s="139"/>
      <c r="H220" s="139"/>
      <c r="I220" s="139"/>
    </row>
    <row r="221" spans="1:9" s="138" customFormat="1" x14ac:dyDescent="0.2">
      <c r="A221" s="139"/>
      <c r="B221" s="139"/>
      <c r="C221" s="139"/>
      <c r="D221" s="139"/>
      <c r="E221" s="139"/>
      <c r="F221" s="139"/>
      <c r="G221" s="139"/>
      <c r="H221" s="139"/>
      <c r="I221" s="139"/>
    </row>
    <row r="222" spans="1:9" s="138" customFormat="1" x14ac:dyDescent="0.2">
      <c r="A222" s="139"/>
      <c r="B222" s="139"/>
      <c r="C222" s="139"/>
      <c r="D222" s="139"/>
      <c r="E222" s="139"/>
      <c r="F222" s="139"/>
      <c r="G222" s="139"/>
      <c r="H222" s="139"/>
      <c r="I222" s="139"/>
    </row>
    <row r="223" spans="1:9" s="138" customFormat="1" x14ac:dyDescent="0.2">
      <c r="A223" s="139"/>
      <c r="B223" s="139"/>
      <c r="C223" s="139"/>
      <c r="D223" s="139"/>
      <c r="E223" s="139"/>
      <c r="F223" s="139"/>
      <c r="G223" s="139"/>
      <c r="H223" s="139"/>
      <c r="I223" s="139"/>
    </row>
    <row r="224" spans="1:9" s="138" customFormat="1" x14ac:dyDescent="0.2">
      <c r="A224" s="139"/>
      <c r="B224" s="139"/>
      <c r="C224" s="139"/>
      <c r="D224" s="139"/>
      <c r="E224" s="139"/>
      <c r="F224" s="139"/>
      <c r="G224" s="139"/>
      <c r="H224" s="139"/>
      <c r="I224" s="139"/>
    </row>
    <row r="225" spans="1:9" s="138" customFormat="1" x14ac:dyDescent="0.2">
      <c r="A225" s="139"/>
      <c r="B225" s="139"/>
      <c r="C225" s="139"/>
      <c r="D225" s="139"/>
      <c r="E225" s="139"/>
      <c r="F225" s="139"/>
      <c r="G225" s="139"/>
      <c r="H225" s="139"/>
      <c r="I225" s="139"/>
    </row>
    <row r="226" spans="1:9" s="138" customFormat="1" x14ac:dyDescent="0.2">
      <c r="A226" s="139"/>
      <c r="B226" s="139"/>
      <c r="C226" s="139"/>
      <c r="D226" s="139"/>
      <c r="E226" s="139"/>
      <c r="F226" s="139"/>
      <c r="G226" s="139"/>
      <c r="H226" s="139"/>
      <c r="I226" s="139"/>
    </row>
    <row r="227" spans="1:9" s="138" customFormat="1" x14ac:dyDescent="0.2">
      <c r="A227" s="139"/>
      <c r="B227" s="139"/>
      <c r="C227" s="139"/>
      <c r="D227" s="139"/>
      <c r="E227" s="139"/>
      <c r="F227" s="139"/>
      <c r="G227" s="139"/>
      <c r="H227" s="139"/>
      <c r="I227" s="139"/>
    </row>
    <row r="228" spans="1:9" s="138" customFormat="1" x14ac:dyDescent="0.2">
      <c r="A228" s="139"/>
      <c r="B228" s="139"/>
      <c r="C228" s="139"/>
      <c r="D228" s="139"/>
      <c r="E228" s="139"/>
      <c r="F228" s="139"/>
      <c r="G228" s="139"/>
      <c r="H228" s="139"/>
      <c r="I228" s="139"/>
    </row>
    <row r="229" spans="1:9" s="138" customFormat="1" x14ac:dyDescent="0.2">
      <c r="A229" s="139"/>
      <c r="B229" s="139"/>
      <c r="C229" s="139"/>
      <c r="D229" s="139"/>
      <c r="E229" s="139"/>
      <c r="F229" s="139"/>
      <c r="G229" s="139"/>
      <c r="H229" s="139"/>
      <c r="I229" s="139"/>
    </row>
    <row r="230" spans="1:9" s="138" customFormat="1" x14ac:dyDescent="0.2">
      <c r="A230" s="139"/>
      <c r="B230" s="139"/>
      <c r="C230" s="139"/>
      <c r="D230" s="139"/>
      <c r="E230" s="139"/>
      <c r="F230" s="139"/>
      <c r="G230" s="139"/>
      <c r="H230" s="139"/>
      <c r="I230" s="139"/>
    </row>
    <row r="231" spans="1:9" s="138" customFormat="1" x14ac:dyDescent="0.2">
      <c r="A231" s="139"/>
      <c r="B231" s="139"/>
      <c r="C231" s="139"/>
      <c r="D231" s="139"/>
      <c r="E231" s="139"/>
      <c r="F231" s="139"/>
      <c r="G231" s="139"/>
      <c r="H231" s="139"/>
      <c r="I231" s="139"/>
    </row>
    <row r="232" spans="1:9" s="138" customFormat="1" x14ac:dyDescent="0.2">
      <c r="A232" s="139"/>
      <c r="B232" s="139"/>
      <c r="C232" s="139"/>
      <c r="D232" s="139"/>
      <c r="E232" s="139"/>
      <c r="F232" s="139"/>
      <c r="G232" s="139"/>
      <c r="H232" s="139"/>
      <c r="I232" s="139"/>
    </row>
    <row r="233" spans="1:9" s="138" customFormat="1" x14ac:dyDescent="0.2">
      <c r="A233" s="139"/>
      <c r="B233" s="139"/>
      <c r="C233" s="139"/>
      <c r="D233" s="139"/>
      <c r="E233" s="139"/>
      <c r="F233" s="139"/>
      <c r="G233" s="139"/>
      <c r="H233" s="139"/>
      <c r="I233" s="139"/>
    </row>
    <row r="234" spans="1:9" s="138" customFormat="1" x14ac:dyDescent="0.2">
      <c r="A234" s="139"/>
      <c r="B234" s="139"/>
      <c r="C234" s="139"/>
      <c r="D234" s="139"/>
      <c r="E234" s="139"/>
      <c r="F234" s="139"/>
      <c r="G234" s="139"/>
      <c r="H234" s="139"/>
      <c r="I234" s="139"/>
    </row>
    <row r="235" spans="1:9" s="138" customFormat="1" x14ac:dyDescent="0.2">
      <c r="A235" s="139"/>
      <c r="B235" s="139"/>
      <c r="C235" s="139"/>
      <c r="D235" s="139"/>
      <c r="E235" s="139"/>
      <c r="F235" s="139"/>
      <c r="G235" s="139"/>
      <c r="H235" s="139"/>
      <c r="I235" s="139"/>
    </row>
    <row r="236" spans="1:9" s="138" customFormat="1" x14ac:dyDescent="0.2">
      <c r="A236" s="139"/>
      <c r="B236" s="139"/>
      <c r="C236" s="139"/>
      <c r="D236" s="139"/>
      <c r="E236" s="139"/>
      <c r="F236" s="139"/>
      <c r="G236" s="139"/>
      <c r="H236" s="139"/>
      <c r="I236" s="139"/>
    </row>
    <row r="237" spans="1:9" s="138" customFormat="1" x14ac:dyDescent="0.2">
      <c r="A237" s="139"/>
      <c r="B237" s="139"/>
      <c r="C237" s="139"/>
      <c r="D237" s="139"/>
      <c r="E237" s="139"/>
      <c r="F237" s="139"/>
      <c r="G237" s="139"/>
      <c r="H237" s="139"/>
      <c r="I237" s="139"/>
    </row>
    <row r="238" spans="1:9" s="138" customFormat="1" x14ac:dyDescent="0.2">
      <c r="A238" s="139"/>
      <c r="B238" s="139"/>
      <c r="C238" s="139"/>
      <c r="D238" s="139"/>
      <c r="E238" s="139"/>
      <c r="F238" s="139"/>
      <c r="G238" s="139"/>
      <c r="H238" s="139"/>
      <c r="I238" s="139"/>
    </row>
    <row r="239" spans="1:9" s="138" customFormat="1" x14ac:dyDescent="0.2">
      <c r="A239" s="139"/>
      <c r="B239" s="139"/>
      <c r="C239" s="139"/>
      <c r="D239" s="139"/>
      <c r="E239" s="139"/>
      <c r="F239" s="139"/>
      <c r="G239" s="139"/>
      <c r="H239" s="139"/>
      <c r="I239" s="139"/>
    </row>
    <row r="240" spans="1:9" s="138" customFormat="1" x14ac:dyDescent="0.2">
      <c r="A240" s="139"/>
      <c r="B240" s="139"/>
      <c r="C240" s="139"/>
      <c r="D240" s="139"/>
      <c r="E240" s="139"/>
      <c r="F240" s="139"/>
      <c r="G240" s="139"/>
      <c r="H240" s="139"/>
      <c r="I240" s="139"/>
    </row>
    <row r="241" spans="1:9" s="138" customFormat="1" x14ac:dyDescent="0.2">
      <c r="A241" s="139"/>
      <c r="B241" s="139"/>
      <c r="C241" s="139"/>
      <c r="D241" s="139"/>
      <c r="E241" s="139"/>
      <c r="F241" s="139"/>
      <c r="G241" s="139"/>
      <c r="H241" s="139"/>
      <c r="I241" s="139"/>
    </row>
    <row r="242" spans="1:9" s="138" customFormat="1" x14ac:dyDescent="0.2">
      <c r="A242" s="139"/>
      <c r="B242" s="139"/>
      <c r="C242" s="139"/>
      <c r="D242" s="139"/>
      <c r="E242" s="139"/>
      <c r="F242" s="139"/>
      <c r="G242" s="139"/>
      <c r="H242" s="139"/>
      <c r="I242" s="139"/>
    </row>
    <row r="243" spans="1:9" s="138" customFormat="1" x14ac:dyDescent="0.2">
      <c r="A243" s="139"/>
      <c r="B243" s="139"/>
      <c r="C243" s="139"/>
      <c r="D243" s="139"/>
      <c r="E243" s="139"/>
      <c r="F243" s="139"/>
      <c r="G243" s="139"/>
      <c r="H243" s="139"/>
      <c r="I243" s="139"/>
    </row>
    <row r="244" spans="1:9" s="138" customFormat="1" x14ac:dyDescent="0.2">
      <c r="A244" s="139"/>
      <c r="B244" s="139"/>
      <c r="C244" s="139"/>
      <c r="D244" s="139"/>
      <c r="E244" s="139"/>
      <c r="F244" s="139"/>
      <c r="G244" s="139"/>
      <c r="H244" s="139"/>
      <c r="I244" s="139"/>
    </row>
    <row r="245" spans="1:9" s="138" customFormat="1" x14ac:dyDescent="0.2">
      <c r="A245" s="139"/>
      <c r="B245" s="139"/>
      <c r="C245" s="139"/>
      <c r="D245" s="139"/>
      <c r="E245" s="139"/>
      <c r="F245" s="139"/>
      <c r="G245" s="139"/>
      <c r="H245" s="139"/>
      <c r="I245" s="139"/>
    </row>
    <row r="246" spans="1:9" s="138" customFormat="1" x14ac:dyDescent="0.2">
      <c r="A246" s="139"/>
      <c r="B246" s="139"/>
      <c r="C246" s="139"/>
      <c r="D246" s="139"/>
      <c r="E246" s="139"/>
      <c r="F246" s="139"/>
      <c r="G246" s="139"/>
      <c r="H246" s="139"/>
      <c r="I246" s="139"/>
    </row>
    <row r="247" spans="1:9" s="138" customFormat="1" x14ac:dyDescent="0.2">
      <c r="A247" s="139"/>
      <c r="B247" s="139"/>
      <c r="C247" s="139"/>
      <c r="D247" s="139"/>
      <c r="E247" s="139"/>
      <c r="F247" s="139"/>
      <c r="G247" s="139"/>
      <c r="H247" s="139"/>
      <c r="I247" s="139"/>
    </row>
    <row r="248" spans="1:9" s="138" customFormat="1" x14ac:dyDescent="0.2">
      <c r="A248" s="139"/>
      <c r="B248" s="139"/>
      <c r="C248" s="139"/>
      <c r="D248" s="139"/>
      <c r="E248" s="139"/>
      <c r="F248" s="139"/>
      <c r="G248" s="139"/>
      <c r="H248" s="139"/>
      <c r="I248" s="139"/>
    </row>
    <row r="249" spans="1:9" s="138" customFormat="1" x14ac:dyDescent="0.2">
      <c r="A249" s="139"/>
      <c r="B249" s="139"/>
      <c r="C249" s="139"/>
      <c r="D249" s="139"/>
      <c r="E249" s="139"/>
      <c r="F249" s="139"/>
      <c r="G249" s="139"/>
      <c r="H249" s="139"/>
      <c r="I249" s="139"/>
    </row>
    <row r="250" spans="1:9" s="138" customFormat="1" x14ac:dyDescent="0.2">
      <c r="A250" s="139"/>
      <c r="B250" s="139"/>
      <c r="C250" s="139"/>
      <c r="D250" s="139"/>
      <c r="E250" s="139"/>
      <c r="F250" s="139"/>
      <c r="G250" s="139"/>
      <c r="H250" s="139"/>
      <c r="I250" s="139"/>
    </row>
    <row r="251" spans="1:9" s="138" customFormat="1" x14ac:dyDescent="0.2">
      <c r="A251" s="139"/>
      <c r="B251" s="139"/>
      <c r="C251" s="139"/>
      <c r="D251" s="139"/>
      <c r="E251" s="139"/>
      <c r="F251" s="139"/>
      <c r="G251" s="139"/>
      <c r="H251" s="139"/>
      <c r="I251" s="139"/>
    </row>
    <row r="252" spans="1:9" s="138" customFormat="1" x14ac:dyDescent="0.2">
      <c r="A252" s="139"/>
      <c r="B252" s="139"/>
      <c r="C252" s="139"/>
      <c r="D252" s="139"/>
      <c r="E252" s="139"/>
      <c r="F252" s="139"/>
      <c r="G252" s="139"/>
      <c r="H252" s="139"/>
      <c r="I252" s="139"/>
    </row>
    <row r="253" spans="1:9" s="138" customFormat="1" x14ac:dyDescent="0.2">
      <c r="A253" s="139"/>
      <c r="B253" s="139"/>
      <c r="C253" s="139"/>
      <c r="D253" s="139"/>
      <c r="E253" s="139"/>
      <c r="F253" s="139"/>
      <c r="G253" s="139"/>
      <c r="H253" s="139"/>
      <c r="I253" s="139"/>
    </row>
    <row r="254" spans="1:9" s="138" customFormat="1" x14ac:dyDescent="0.2">
      <c r="A254" s="139"/>
      <c r="B254" s="139"/>
      <c r="C254" s="139"/>
      <c r="D254" s="139"/>
      <c r="E254" s="139"/>
      <c r="F254" s="139"/>
      <c r="G254" s="139"/>
      <c r="H254" s="139"/>
      <c r="I254" s="139"/>
    </row>
    <row r="255" spans="1:9" s="138" customFormat="1" x14ac:dyDescent="0.2">
      <c r="A255" s="139"/>
      <c r="B255" s="139"/>
      <c r="C255" s="139"/>
      <c r="D255" s="139"/>
      <c r="E255" s="139"/>
      <c r="F255" s="139"/>
      <c r="G255" s="139"/>
      <c r="H255" s="139"/>
      <c r="I255" s="139"/>
    </row>
    <row r="256" spans="1:9" s="138" customFormat="1" x14ac:dyDescent="0.2">
      <c r="A256" s="139"/>
      <c r="B256" s="139"/>
      <c r="C256" s="139"/>
      <c r="D256" s="139"/>
      <c r="E256" s="139"/>
      <c r="F256" s="139"/>
      <c r="G256" s="139"/>
      <c r="H256" s="139"/>
      <c r="I256" s="139"/>
    </row>
    <row r="257" spans="1:9" s="138" customFormat="1" x14ac:dyDescent="0.2">
      <c r="A257" s="139"/>
      <c r="B257" s="139"/>
      <c r="C257" s="139"/>
      <c r="D257" s="139"/>
      <c r="E257" s="139"/>
      <c r="F257" s="139"/>
      <c r="G257" s="139"/>
      <c r="H257" s="139"/>
      <c r="I257" s="139"/>
    </row>
    <row r="258" spans="1:9" s="138" customFormat="1" x14ac:dyDescent="0.2">
      <c r="A258" s="139"/>
      <c r="B258" s="139"/>
      <c r="C258" s="139"/>
      <c r="D258" s="139"/>
      <c r="E258" s="139"/>
      <c r="F258" s="139"/>
      <c r="G258" s="139"/>
      <c r="H258" s="139"/>
      <c r="I258" s="139"/>
    </row>
    <row r="259" spans="1:9" s="138" customFormat="1" x14ac:dyDescent="0.2">
      <c r="A259" s="139"/>
      <c r="B259" s="139"/>
      <c r="C259" s="139"/>
      <c r="D259" s="139"/>
      <c r="E259" s="139"/>
      <c r="F259" s="139"/>
      <c r="G259" s="139"/>
      <c r="H259" s="139"/>
      <c r="I259" s="139"/>
    </row>
    <row r="260" spans="1:9" s="138" customFormat="1" x14ac:dyDescent="0.2">
      <c r="A260" s="139"/>
      <c r="B260" s="139"/>
      <c r="C260" s="139"/>
      <c r="D260" s="139"/>
      <c r="E260" s="139"/>
      <c r="F260" s="139"/>
      <c r="G260" s="139"/>
      <c r="H260" s="139"/>
      <c r="I260" s="139"/>
    </row>
    <row r="261" spans="1:9" s="138" customFormat="1" x14ac:dyDescent="0.2">
      <c r="A261" s="139"/>
      <c r="B261" s="139"/>
      <c r="C261" s="139"/>
      <c r="D261" s="139"/>
      <c r="E261" s="139"/>
      <c r="F261" s="139"/>
      <c r="G261" s="139"/>
      <c r="H261" s="139"/>
      <c r="I261" s="139"/>
    </row>
    <row r="262" spans="1:9" s="138" customFormat="1" x14ac:dyDescent="0.2">
      <c r="A262" s="139"/>
      <c r="B262" s="139"/>
      <c r="C262" s="139"/>
      <c r="D262" s="139"/>
      <c r="E262" s="139"/>
      <c r="F262" s="139"/>
      <c r="G262" s="139"/>
      <c r="H262" s="139"/>
      <c r="I262" s="139"/>
    </row>
    <row r="263" spans="1:9" s="138" customFormat="1" x14ac:dyDescent="0.2">
      <c r="A263" s="139"/>
      <c r="B263" s="139"/>
      <c r="C263" s="139"/>
      <c r="D263" s="139"/>
      <c r="E263" s="139"/>
      <c r="F263" s="139"/>
      <c r="G263" s="139"/>
      <c r="H263" s="139"/>
      <c r="I263" s="139"/>
    </row>
    <row r="264" spans="1:9" s="138" customFormat="1" x14ac:dyDescent="0.2">
      <c r="A264" s="139"/>
      <c r="B264" s="139"/>
      <c r="C264" s="139"/>
      <c r="D264" s="139"/>
      <c r="E264" s="139"/>
      <c r="F264" s="139"/>
      <c r="G264" s="139"/>
      <c r="H264" s="139"/>
      <c r="I264" s="139"/>
    </row>
    <row r="265" spans="1:9" s="138" customFormat="1" x14ac:dyDescent="0.2">
      <c r="A265" s="139"/>
      <c r="B265" s="139"/>
      <c r="C265" s="139"/>
      <c r="D265" s="139"/>
      <c r="E265" s="139"/>
      <c r="F265" s="139"/>
      <c r="G265" s="139"/>
      <c r="H265" s="139"/>
      <c r="I265" s="139"/>
    </row>
    <row r="266" spans="1:9" s="138" customFormat="1" x14ac:dyDescent="0.2">
      <c r="A266" s="139"/>
      <c r="B266" s="139"/>
      <c r="C266" s="139"/>
      <c r="D266" s="139"/>
      <c r="E266" s="139"/>
      <c r="F266" s="139"/>
      <c r="G266" s="139"/>
      <c r="H266" s="139"/>
      <c r="I266" s="139"/>
    </row>
    <row r="267" spans="1:9" s="138" customFormat="1" x14ac:dyDescent="0.2">
      <c r="A267" s="139"/>
      <c r="B267" s="139"/>
      <c r="C267" s="139"/>
      <c r="D267" s="139"/>
      <c r="E267" s="139"/>
      <c r="F267" s="139"/>
      <c r="G267" s="139"/>
      <c r="H267" s="139"/>
      <c r="I267" s="139"/>
    </row>
    <row r="268" spans="1:9" s="138" customFormat="1" x14ac:dyDescent="0.2">
      <c r="A268" s="139"/>
      <c r="B268" s="139"/>
      <c r="C268" s="139"/>
      <c r="D268" s="139"/>
      <c r="E268" s="139"/>
      <c r="F268" s="139"/>
      <c r="G268" s="139"/>
      <c r="H268" s="139"/>
      <c r="I268" s="139"/>
    </row>
    <row r="269" spans="1:9" s="138" customFormat="1" x14ac:dyDescent="0.2">
      <c r="A269" s="139"/>
      <c r="B269" s="139"/>
      <c r="C269" s="139"/>
      <c r="D269" s="139"/>
      <c r="E269" s="139"/>
      <c r="F269" s="139"/>
      <c r="G269" s="139"/>
      <c r="H269" s="139"/>
      <c r="I269" s="139"/>
    </row>
    <row r="270" spans="1:9" s="138" customFormat="1" x14ac:dyDescent="0.2">
      <c r="A270" s="139"/>
      <c r="B270" s="139"/>
      <c r="C270" s="139"/>
      <c r="D270" s="139"/>
      <c r="E270" s="139"/>
      <c r="F270" s="139"/>
      <c r="G270" s="139"/>
      <c r="H270" s="139"/>
      <c r="I270" s="139"/>
    </row>
    <row r="271" spans="1:9" s="138" customFormat="1" x14ac:dyDescent="0.2">
      <c r="A271" s="139"/>
      <c r="B271" s="139"/>
      <c r="C271" s="139"/>
      <c r="D271" s="139"/>
      <c r="E271" s="139"/>
      <c r="F271" s="139"/>
      <c r="G271" s="139"/>
      <c r="H271" s="139"/>
      <c r="I271" s="139"/>
    </row>
    <row r="272" spans="1:9" s="138" customFormat="1" x14ac:dyDescent="0.2">
      <c r="A272" s="139"/>
      <c r="B272" s="139"/>
      <c r="C272" s="139"/>
      <c r="D272" s="139"/>
      <c r="E272" s="139"/>
      <c r="F272" s="139"/>
      <c r="G272" s="139"/>
      <c r="H272" s="139"/>
      <c r="I272" s="139"/>
    </row>
    <row r="273" spans="1:9" s="138" customFormat="1" x14ac:dyDescent="0.2">
      <c r="A273" s="139"/>
      <c r="B273" s="139"/>
      <c r="C273" s="139"/>
      <c r="D273" s="139"/>
      <c r="E273" s="139"/>
      <c r="F273" s="139"/>
      <c r="G273" s="139"/>
      <c r="H273" s="139"/>
      <c r="I273" s="139"/>
    </row>
    <row r="274" spans="1:9" s="138" customFormat="1" x14ac:dyDescent="0.2">
      <c r="A274" s="139"/>
      <c r="B274" s="139"/>
      <c r="C274" s="139"/>
      <c r="D274" s="139"/>
      <c r="E274" s="139"/>
      <c r="F274" s="139"/>
      <c r="G274" s="139"/>
      <c r="H274" s="139"/>
      <c r="I274" s="139"/>
    </row>
    <row r="275" spans="1:9" s="138" customFormat="1" x14ac:dyDescent="0.2">
      <c r="A275" s="139"/>
      <c r="B275" s="139"/>
      <c r="C275" s="139"/>
      <c r="D275" s="139"/>
      <c r="E275" s="139"/>
      <c r="F275" s="139"/>
      <c r="G275" s="139"/>
      <c r="H275" s="139"/>
      <c r="I275" s="139"/>
    </row>
    <row r="276" spans="1:9" s="138" customFormat="1" x14ac:dyDescent="0.2">
      <c r="A276" s="139"/>
      <c r="B276" s="139"/>
      <c r="C276" s="139"/>
      <c r="D276" s="139"/>
      <c r="E276" s="139"/>
      <c r="F276" s="139"/>
      <c r="G276" s="139"/>
      <c r="H276" s="139"/>
      <c r="I276" s="139"/>
    </row>
    <row r="277" spans="1:9" s="138" customFormat="1" x14ac:dyDescent="0.2">
      <c r="A277" s="139"/>
      <c r="B277" s="139"/>
      <c r="C277" s="139"/>
      <c r="D277" s="139"/>
      <c r="E277" s="139"/>
      <c r="F277" s="139"/>
      <c r="G277" s="139"/>
      <c r="H277" s="139"/>
      <c r="I277" s="139"/>
    </row>
    <row r="278" spans="1:9" s="138" customFormat="1" x14ac:dyDescent="0.2">
      <c r="A278" s="139"/>
      <c r="B278" s="139"/>
      <c r="C278" s="139"/>
      <c r="D278" s="139"/>
      <c r="E278" s="139"/>
      <c r="F278" s="139"/>
      <c r="G278" s="139"/>
      <c r="H278" s="139"/>
      <c r="I278" s="139"/>
    </row>
    <row r="279" spans="1:9" s="138" customFormat="1" x14ac:dyDescent="0.2">
      <c r="A279" s="139"/>
      <c r="B279" s="139"/>
      <c r="C279" s="139"/>
      <c r="D279" s="139"/>
      <c r="E279" s="139"/>
      <c r="F279" s="139"/>
      <c r="G279" s="139"/>
      <c r="H279" s="139"/>
      <c r="I279" s="139"/>
    </row>
    <row r="280" spans="1:9" s="138" customFormat="1" x14ac:dyDescent="0.2">
      <c r="A280" s="139"/>
      <c r="B280" s="139"/>
      <c r="C280" s="139"/>
      <c r="D280" s="139"/>
      <c r="E280" s="139"/>
      <c r="F280" s="139"/>
      <c r="G280" s="139"/>
      <c r="H280" s="139"/>
      <c r="I280" s="139"/>
    </row>
    <row r="281" spans="1:9" s="138" customFormat="1" x14ac:dyDescent="0.2">
      <c r="A281" s="139"/>
      <c r="B281" s="139"/>
      <c r="C281" s="139"/>
      <c r="D281" s="139"/>
      <c r="E281" s="139"/>
      <c r="F281" s="139"/>
      <c r="G281" s="139"/>
      <c r="H281" s="139"/>
      <c r="I281" s="139"/>
    </row>
    <row r="282" spans="1:9" s="138" customFormat="1" x14ac:dyDescent="0.2">
      <c r="A282" s="139"/>
      <c r="B282" s="139"/>
      <c r="C282" s="139"/>
      <c r="D282" s="139"/>
      <c r="E282" s="139"/>
      <c r="F282" s="139"/>
      <c r="G282" s="139"/>
      <c r="H282" s="139"/>
      <c r="I282" s="139"/>
    </row>
    <row r="283" spans="1:9" s="138" customFormat="1" x14ac:dyDescent="0.2">
      <c r="A283" s="139"/>
      <c r="B283" s="139"/>
      <c r="C283" s="139"/>
      <c r="D283" s="139"/>
      <c r="E283" s="139"/>
      <c r="F283" s="139"/>
      <c r="G283" s="139"/>
      <c r="H283" s="139"/>
      <c r="I283" s="139"/>
    </row>
    <row r="284" spans="1:9" s="138" customFormat="1" x14ac:dyDescent="0.2">
      <c r="A284" s="139"/>
      <c r="B284" s="139"/>
      <c r="C284" s="139"/>
      <c r="D284" s="139"/>
      <c r="E284" s="139"/>
      <c r="F284" s="139"/>
      <c r="G284" s="139"/>
      <c r="H284" s="139"/>
      <c r="I284" s="139"/>
    </row>
    <row r="285" spans="1:9" s="138" customFormat="1" x14ac:dyDescent="0.2">
      <c r="A285" s="139"/>
      <c r="B285" s="139"/>
      <c r="C285" s="139"/>
      <c r="D285" s="139"/>
      <c r="E285" s="139"/>
      <c r="F285" s="139"/>
      <c r="G285" s="139"/>
      <c r="H285" s="139"/>
      <c r="I285" s="139"/>
    </row>
    <row r="286" spans="1:9" s="138" customFormat="1" x14ac:dyDescent="0.2">
      <c r="A286" s="139"/>
      <c r="B286" s="139"/>
      <c r="C286" s="139"/>
      <c r="D286" s="139"/>
      <c r="E286" s="139"/>
      <c r="F286" s="139"/>
      <c r="G286" s="139"/>
      <c r="H286" s="139"/>
      <c r="I286" s="139"/>
    </row>
    <row r="287" spans="1:9" s="138" customFormat="1" x14ac:dyDescent="0.2">
      <c r="A287" s="139"/>
      <c r="B287" s="139"/>
      <c r="C287" s="139"/>
      <c r="D287" s="139"/>
      <c r="E287" s="139"/>
      <c r="F287" s="139"/>
      <c r="G287" s="139"/>
      <c r="H287" s="139"/>
      <c r="I287" s="139"/>
    </row>
    <row r="288" spans="1:9" s="138" customFormat="1" x14ac:dyDescent="0.2">
      <c r="A288" s="139"/>
      <c r="B288" s="139"/>
      <c r="C288" s="139"/>
      <c r="D288" s="139"/>
      <c r="E288" s="139"/>
      <c r="F288" s="139"/>
      <c r="G288" s="139"/>
      <c r="H288" s="139"/>
      <c r="I288" s="139"/>
    </row>
    <row r="289" spans="1:9" s="138" customFormat="1" x14ac:dyDescent="0.2">
      <c r="A289" s="139"/>
      <c r="B289" s="139"/>
      <c r="C289" s="139"/>
      <c r="D289" s="139"/>
      <c r="E289" s="139"/>
      <c r="F289" s="139"/>
      <c r="G289" s="139"/>
      <c r="H289" s="139"/>
      <c r="I289" s="139"/>
    </row>
    <row r="290" spans="1:9" s="138" customFormat="1" x14ac:dyDescent="0.2">
      <c r="A290" s="139"/>
      <c r="B290" s="139"/>
      <c r="C290" s="139"/>
      <c r="D290" s="139"/>
      <c r="E290" s="139"/>
      <c r="F290" s="139"/>
      <c r="G290" s="139"/>
      <c r="H290" s="139"/>
      <c r="I290" s="139"/>
    </row>
    <row r="291" spans="1:9" s="138" customFormat="1" x14ac:dyDescent="0.2">
      <c r="A291" s="139"/>
      <c r="B291" s="139"/>
      <c r="C291" s="139"/>
      <c r="D291" s="139"/>
      <c r="E291" s="139"/>
      <c r="F291" s="139"/>
      <c r="G291" s="139"/>
      <c r="H291" s="139"/>
      <c r="I291" s="139"/>
    </row>
    <row r="292" spans="1:9" s="138" customFormat="1" x14ac:dyDescent="0.2">
      <c r="A292" s="139"/>
      <c r="B292" s="139"/>
      <c r="C292" s="139"/>
      <c r="D292" s="139"/>
      <c r="E292" s="139"/>
      <c r="F292" s="139"/>
      <c r="G292" s="139"/>
      <c r="H292" s="139"/>
      <c r="I292" s="139"/>
    </row>
    <row r="293" spans="1:9" s="138" customFormat="1" x14ac:dyDescent="0.2">
      <c r="A293" s="139"/>
      <c r="B293" s="139"/>
      <c r="C293" s="139"/>
      <c r="D293" s="139"/>
      <c r="E293" s="139"/>
      <c r="F293" s="139"/>
      <c r="G293" s="139"/>
      <c r="H293" s="139"/>
      <c r="I293" s="139"/>
    </row>
  </sheetData>
  <mergeCells count="15">
    <mergeCell ref="B1:I1"/>
    <mergeCell ref="B2:I2"/>
    <mergeCell ref="B3:I3"/>
    <mergeCell ref="B4:I4"/>
    <mergeCell ref="B5:I5"/>
    <mergeCell ref="A9:A10"/>
    <mergeCell ref="B9:B10"/>
    <mergeCell ref="D9:D10"/>
    <mergeCell ref="E9:E10"/>
    <mergeCell ref="F9:I9"/>
    <mergeCell ref="B6:I6"/>
    <mergeCell ref="B7:I7"/>
    <mergeCell ref="B8:I8"/>
    <mergeCell ref="K9:K10"/>
    <mergeCell ref="C9:C10"/>
  </mergeCells>
  <phoneticPr fontId="4" type="noConversion"/>
  <dataValidations count="1">
    <dataValidation type="list" allowBlank="1" showInputMessage="1" showErrorMessage="1" sqref="B6:I6">
      <formula1>$K$4:$S$4</formula1>
    </dataValidation>
  </dataValidations>
  <pageMargins left="1.4566929133858268" right="0.39370078740157483" top="0.55118110236220474" bottom="0.15748031496062992" header="0" footer="0"/>
  <pageSetup paperSize="9" scale="95" orientation="landscape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D193"/>
  <sheetViews>
    <sheetView showGridLines="0" tabSelected="1" zoomScale="84" zoomScaleNormal="84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D12" sqref="D12:E16"/>
    </sheetView>
  </sheetViews>
  <sheetFormatPr baseColWidth="10" defaultColWidth="9.140625" defaultRowHeight="15" x14ac:dyDescent="0.25"/>
  <cols>
    <col min="1" max="1" width="17.28515625" style="328" customWidth="1"/>
    <col min="2" max="2" width="39.28515625" style="328" customWidth="1"/>
    <col min="3" max="3" width="23.28515625" style="328" customWidth="1"/>
    <col min="4" max="4" width="9.85546875" style="328" customWidth="1"/>
    <col min="5" max="5" width="36.140625" style="328" customWidth="1"/>
    <col min="6" max="6" width="9" style="328" bestFit="1" customWidth="1"/>
    <col min="7" max="7" width="9" style="328" customWidth="1"/>
    <col min="8" max="8" width="9.28515625" style="328" customWidth="1"/>
    <col min="9" max="9" width="8.85546875" style="328" customWidth="1"/>
    <col min="10" max="10" width="9.7109375" style="328" customWidth="1"/>
    <col min="11" max="11" width="8.7109375" style="328" customWidth="1"/>
    <col min="12" max="12" width="8.28515625" style="326" customWidth="1"/>
    <col min="13" max="13" width="9.140625" style="324" customWidth="1"/>
    <col min="14" max="14" width="9" style="325" customWidth="1"/>
    <col min="15" max="15" width="8.85546875" style="325" customWidth="1"/>
    <col min="16" max="16" width="9.28515625" style="325" customWidth="1"/>
    <col min="17" max="17" width="8.7109375" style="325" customWidth="1"/>
    <col min="18" max="18" width="9.140625" style="325" customWidth="1"/>
    <col min="19" max="19" width="20.85546875" style="325" customWidth="1"/>
    <col min="20" max="20" width="15.7109375" style="325" customWidth="1"/>
    <col min="21" max="21" width="14" style="325" customWidth="1"/>
    <col min="22" max="22" width="20.140625" style="327" customWidth="1"/>
    <col min="23" max="23" width="24.85546875" style="327" customWidth="1"/>
    <col min="24" max="82" width="9.140625" style="327"/>
    <col min="83" max="16384" width="9.140625" style="318"/>
  </cols>
  <sheetData>
    <row r="1" spans="1:82" s="325" customFormat="1" x14ac:dyDescent="0.25">
      <c r="A1" s="563">
        <f>+PPNE1!$A$1</f>
        <v>0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</row>
    <row r="2" spans="1:82" s="325" customFormat="1" ht="15.75" x14ac:dyDescent="0.25">
      <c r="A2" s="565" t="s">
        <v>458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6"/>
      <c r="O2" s="566"/>
      <c r="P2" s="566"/>
      <c r="Q2" s="566"/>
      <c r="R2" s="566"/>
      <c r="S2" s="566"/>
      <c r="T2" s="566"/>
      <c r="U2" s="566"/>
      <c r="V2" s="566"/>
      <c r="W2" s="566"/>
    </row>
    <row r="3" spans="1:82" s="325" customFormat="1" x14ac:dyDescent="0.25">
      <c r="A3" s="567" t="s">
        <v>459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  <c r="T3" s="568"/>
      <c r="U3" s="568"/>
      <c r="V3" s="568"/>
      <c r="W3" s="568"/>
    </row>
    <row r="4" spans="1:82" s="325" customFormat="1" x14ac:dyDescent="0.25">
      <c r="A4" s="569" t="s">
        <v>1373</v>
      </c>
      <c r="B4" s="570"/>
      <c r="C4" s="570"/>
      <c r="D4" s="570"/>
      <c r="E4" s="570"/>
      <c r="F4" s="570"/>
      <c r="G4" s="570"/>
      <c r="H4" s="570"/>
      <c r="I4" s="570"/>
      <c r="J4" s="570"/>
      <c r="K4" s="570"/>
      <c r="L4" s="570"/>
      <c r="M4" s="570"/>
      <c r="N4" s="570"/>
      <c r="O4" s="570"/>
      <c r="P4" s="570"/>
      <c r="Q4" s="570"/>
      <c r="R4" s="570"/>
      <c r="S4" s="570"/>
      <c r="T4" s="570"/>
      <c r="U4" s="570"/>
      <c r="V4" s="570"/>
      <c r="W4" s="570"/>
    </row>
    <row r="5" spans="1:82" s="325" customFormat="1" x14ac:dyDescent="0.25">
      <c r="A5" s="569">
        <f>PPNE1!$C$5</f>
        <v>0</v>
      </c>
      <c r="B5" s="570"/>
      <c r="C5" s="570"/>
      <c r="D5" s="570"/>
      <c r="E5" s="570"/>
      <c r="F5" s="570"/>
      <c r="G5" s="570"/>
      <c r="H5" s="570"/>
      <c r="I5" s="570"/>
      <c r="J5" s="570"/>
      <c r="K5" s="570"/>
      <c r="L5" s="570"/>
      <c r="M5" s="570"/>
      <c r="N5" s="570"/>
      <c r="O5" s="570"/>
      <c r="P5" s="570"/>
      <c r="Q5" s="570"/>
      <c r="R5" s="570"/>
      <c r="S5" s="570"/>
      <c r="T5" s="570"/>
      <c r="U5" s="570"/>
      <c r="V5" s="570"/>
      <c r="W5" s="570"/>
    </row>
    <row r="6" spans="1:82" x14ac:dyDescent="0.25">
      <c r="A6" s="571" t="s">
        <v>324</v>
      </c>
      <c r="B6" s="572"/>
      <c r="C6" s="572"/>
      <c r="D6" s="572"/>
      <c r="E6" s="572"/>
      <c r="F6" s="572"/>
      <c r="G6" s="572"/>
      <c r="H6" s="572"/>
      <c r="I6" s="572"/>
      <c r="J6" s="572"/>
      <c r="K6" s="572"/>
      <c r="L6" s="572"/>
      <c r="M6" s="572"/>
      <c r="N6" s="572"/>
      <c r="O6" s="572"/>
      <c r="P6" s="572"/>
      <c r="Q6" s="572"/>
      <c r="R6" s="572"/>
      <c r="S6" s="572"/>
      <c r="T6" s="572"/>
      <c r="U6" s="572"/>
      <c r="V6" s="572"/>
      <c r="W6" s="572"/>
    </row>
    <row r="7" spans="1:82" s="325" customFormat="1" x14ac:dyDescent="0.25">
      <c r="A7" s="571" t="s">
        <v>1109</v>
      </c>
      <c r="B7" s="572"/>
      <c r="C7" s="572"/>
      <c r="D7" s="572"/>
      <c r="E7" s="572"/>
      <c r="F7" s="572"/>
      <c r="G7" s="572"/>
      <c r="H7" s="572"/>
      <c r="I7" s="572"/>
      <c r="J7" s="572"/>
      <c r="K7" s="572"/>
      <c r="L7" s="572"/>
      <c r="M7" s="572"/>
      <c r="N7" s="572"/>
      <c r="O7" s="572"/>
      <c r="P7" s="572"/>
      <c r="Q7" s="572"/>
      <c r="R7" s="572"/>
      <c r="S7" s="572"/>
      <c r="T7" s="572"/>
      <c r="U7" s="572"/>
      <c r="V7" s="572"/>
      <c r="W7" s="572"/>
      <c r="X7" s="327"/>
      <c r="Y7" s="327"/>
      <c r="Z7" s="327"/>
      <c r="AA7" s="327"/>
      <c r="AB7" s="327"/>
      <c r="AC7" s="327"/>
      <c r="AD7" s="327"/>
      <c r="AE7" s="327"/>
      <c r="AF7" s="327"/>
      <c r="AG7" s="327"/>
      <c r="AH7" s="327"/>
      <c r="AI7" s="327"/>
      <c r="AJ7" s="327"/>
      <c r="AK7" s="327"/>
      <c r="AL7" s="327"/>
      <c r="AM7" s="327"/>
      <c r="AN7" s="327"/>
      <c r="AO7" s="327"/>
      <c r="AP7" s="327"/>
      <c r="AQ7" s="327"/>
      <c r="AR7" s="327"/>
      <c r="AS7" s="327"/>
      <c r="AT7" s="327"/>
      <c r="AU7" s="327"/>
      <c r="AV7" s="327"/>
      <c r="AW7" s="327"/>
      <c r="AX7" s="327"/>
      <c r="AY7" s="327"/>
      <c r="AZ7" s="327"/>
      <c r="BA7" s="327"/>
      <c r="BB7" s="327"/>
      <c r="BC7" s="327"/>
      <c r="BD7" s="327"/>
      <c r="BE7" s="327"/>
      <c r="BF7" s="327"/>
      <c r="BG7" s="327"/>
      <c r="BH7" s="327"/>
      <c r="BI7" s="327"/>
      <c r="BJ7" s="327"/>
      <c r="BK7" s="327"/>
      <c r="BL7" s="327"/>
      <c r="BM7" s="327"/>
      <c r="BN7" s="327"/>
      <c r="BO7" s="327"/>
      <c r="BP7" s="327"/>
      <c r="BQ7" s="327"/>
      <c r="BR7" s="327"/>
      <c r="BS7" s="327"/>
      <c r="BT7" s="327"/>
      <c r="BU7" s="327"/>
      <c r="BV7" s="327"/>
      <c r="BW7" s="327"/>
      <c r="BX7" s="327"/>
      <c r="BY7" s="327"/>
      <c r="BZ7" s="327"/>
      <c r="CA7" s="327"/>
      <c r="CB7" s="327"/>
      <c r="CC7" s="327"/>
      <c r="CD7" s="327"/>
    </row>
    <row r="8" spans="1:82" s="325" customFormat="1" x14ac:dyDescent="0.25">
      <c r="A8" s="573" t="s">
        <v>1108</v>
      </c>
      <c r="B8" s="574"/>
      <c r="C8" s="574"/>
      <c r="D8" s="574"/>
      <c r="E8" s="574"/>
      <c r="F8" s="574"/>
      <c r="G8" s="574"/>
      <c r="H8" s="574"/>
      <c r="I8" s="574"/>
      <c r="J8" s="574"/>
      <c r="K8" s="574"/>
      <c r="L8" s="574"/>
      <c r="M8" s="574"/>
      <c r="N8" s="574"/>
      <c r="O8" s="574"/>
      <c r="P8" s="574"/>
      <c r="Q8" s="574"/>
      <c r="R8" s="574"/>
      <c r="S8" s="574"/>
      <c r="T8" s="574"/>
      <c r="U8" s="574"/>
      <c r="V8" s="574"/>
      <c r="W8" s="574"/>
      <c r="X8" s="327"/>
      <c r="Y8" s="327"/>
      <c r="Z8" s="327"/>
      <c r="AA8" s="327"/>
      <c r="AB8" s="327"/>
      <c r="AC8" s="327"/>
      <c r="AD8" s="327"/>
      <c r="AE8" s="327"/>
      <c r="AF8" s="327"/>
      <c r="AG8" s="327"/>
      <c r="AH8" s="327"/>
      <c r="AI8" s="327"/>
      <c r="AJ8" s="327"/>
      <c r="AK8" s="327"/>
      <c r="AL8" s="327"/>
      <c r="AM8" s="327"/>
      <c r="AN8" s="327"/>
      <c r="AO8" s="327"/>
      <c r="AP8" s="327"/>
      <c r="AQ8" s="327"/>
      <c r="AR8" s="327"/>
      <c r="AS8" s="327"/>
      <c r="AT8" s="327"/>
      <c r="AU8" s="327"/>
      <c r="AV8" s="327"/>
      <c r="AW8" s="327"/>
      <c r="AX8" s="327"/>
      <c r="AY8" s="327"/>
      <c r="AZ8" s="327"/>
      <c r="BA8" s="327"/>
      <c r="BB8" s="327"/>
      <c r="BC8" s="327"/>
      <c r="BD8" s="327"/>
      <c r="BE8" s="327"/>
      <c r="BF8" s="327"/>
      <c r="BG8" s="327"/>
      <c r="BH8" s="327"/>
      <c r="BI8" s="327"/>
      <c r="BJ8" s="327"/>
      <c r="BK8" s="327"/>
      <c r="BL8" s="327"/>
      <c r="BM8" s="327"/>
      <c r="BN8" s="327"/>
      <c r="BO8" s="327"/>
      <c r="BP8" s="327"/>
      <c r="BQ8" s="327"/>
      <c r="BR8" s="327"/>
      <c r="BS8" s="327"/>
      <c r="BT8" s="327"/>
      <c r="BU8" s="327"/>
      <c r="BV8" s="327"/>
      <c r="BW8" s="327"/>
      <c r="BX8" s="327"/>
      <c r="BY8" s="327"/>
      <c r="BZ8" s="327"/>
      <c r="CA8" s="327"/>
      <c r="CB8" s="327"/>
      <c r="CC8" s="327"/>
      <c r="CD8" s="327"/>
    </row>
    <row r="9" spans="1:82" s="335" customFormat="1" ht="25.5" x14ac:dyDescent="0.25">
      <c r="A9" s="334" t="s">
        <v>1114</v>
      </c>
      <c r="B9" s="334" t="s">
        <v>1115</v>
      </c>
      <c r="C9" s="334" t="s">
        <v>1116</v>
      </c>
      <c r="D9" s="334" t="s">
        <v>1117</v>
      </c>
      <c r="E9" s="334" t="s">
        <v>1118</v>
      </c>
      <c r="F9" s="334" t="s">
        <v>1119</v>
      </c>
      <c r="G9" s="334" t="s">
        <v>1120</v>
      </c>
      <c r="H9" s="334" t="s">
        <v>1121</v>
      </c>
      <c r="I9" s="334" t="s">
        <v>1122</v>
      </c>
      <c r="J9" s="334" t="s">
        <v>1123</v>
      </c>
      <c r="K9" s="334" t="s">
        <v>1124</v>
      </c>
      <c r="L9" s="334" t="s">
        <v>1125</v>
      </c>
      <c r="M9" s="334" t="s">
        <v>1126</v>
      </c>
      <c r="N9" s="334" t="s">
        <v>1127</v>
      </c>
      <c r="O9" s="334" t="s">
        <v>1128</v>
      </c>
      <c r="P9" s="334" t="s">
        <v>1129</v>
      </c>
      <c r="Q9" s="334" t="s">
        <v>1130</v>
      </c>
      <c r="R9" s="334" t="s">
        <v>1131</v>
      </c>
      <c r="S9" s="334" t="s">
        <v>1132</v>
      </c>
      <c r="T9" s="334" t="s">
        <v>1133</v>
      </c>
      <c r="U9" s="334" t="s">
        <v>1134</v>
      </c>
      <c r="V9" s="334" t="s">
        <v>1135</v>
      </c>
      <c r="W9" s="334" t="s">
        <v>1136</v>
      </c>
      <c r="AC9" s="336"/>
      <c r="AD9" s="337"/>
    </row>
    <row r="10" spans="1:82" s="335" customFormat="1" ht="39.75" customHeight="1" x14ac:dyDescent="0.25">
      <c r="A10" s="511" t="s">
        <v>1215</v>
      </c>
      <c r="B10" s="511" t="s">
        <v>1287</v>
      </c>
      <c r="C10" s="511" t="s">
        <v>1290</v>
      </c>
      <c r="D10" s="364" t="s">
        <v>1318</v>
      </c>
      <c r="E10" s="368" t="s">
        <v>1288</v>
      </c>
      <c r="F10" s="363"/>
      <c r="G10" s="363"/>
      <c r="H10" s="363"/>
      <c r="I10" s="363" t="s">
        <v>1399</v>
      </c>
      <c r="J10" s="406">
        <v>1</v>
      </c>
      <c r="K10" s="406"/>
      <c r="L10" s="406"/>
      <c r="M10" s="406"/>
      <c r="N10" s="406"/>
      <c r="O10" s="406"/>
      <c r="P10" s="406"/>
      <c r="Q10" s="406"/>
      <c r="R10" s="363">
        <f>SUBTOTAL(9,F10:Q10)</f>
        <v>1</v>
      </c>
      <c r="S10" s="380" t="s">
        <v>1199</v>
      </c>
      <c r="T10" s="380"/>
      <c r="U10" s="380"/>
      <c r="V10" s="380"/>
      <c r="W10" s="380" t="s">
        <v>1488</v>
      </c>
      <c r="AC10" s="336"/>
      <c r="AD10" s="337"/>
    </row>
    <row r="11" spans="1:82" s="335" customFormat="1" ht="42" customHeight="1" x14ac:dyDescent="0.25">
      <c r="A11" s="511"/>
      <c r="B11" s="511"/>
      <c r="C11" s="511"/>
      <c r="D11" s="364" t="s">
        <v>1319</v>
      </c>
      <c r="E11" s="368" t="s">
        <v>1289</v>
      </c>
      <c r="F11" s="363"/>
      <c r="G11" s="363"/>
      <c r="H11" s="363"/>
      <c r="I11" s="363"/>
      <c r="J11" s="406"/>
      <c r="K11" s="406">
        <v>1</v>
      </c>
      <c r="L11" s="406"/>
      <c r="M11" s="406"/>
      <c r="N11" s="406"/>
      <c r="O11" s="406">
        <v>1</v>
      </c>
      <c r="P11" s="406"/>
      <c r="Q11" s="406"/>
      <c r="R11" s="363">
        <f>SUBTOTAL(9,F11:Q11)</f>
        <v>2</v>
      </c>
      <c r="S11" s="407" t="s">
        <v>1138</v>
      </c>
      <c r="T11" s="380"/>
      <c r="U11" s="380"/>
      <c r="V11" s="380"/>
      <c r="W11" s="380" t="s">
        <v>1489</v>
      </c>
      <c r="AC11" s="336"/>
      <c r="AD11" s="337"/>
    </row>
    <row r="12" spans="1:82" s="139" customFormat="1" ht="29.25" customHeight="1" x14ac:dyDescent="0.2">
      <c r="A12" s="575" t="s">
        <v>1215</v>
      </c>
      <c r="B12" s="512" t="s">
        <v>1142</v>
      </c>
      <c r="C12" s="509" t="s">
        <v>1216</v>
      </c>
      <c r="D12" s="378" t="s">
        <v>1182</v>
      </c>
      <c r="E12" s="394" t="s">
        <v>1284</v>
      </c>
      <c r="F12" s="408"/>
      <c r="G12" s="408"/>
      <c r="H12" s="408"/>
      <c r="I12" s="408"/>
      <c r="J12" s="408"/>
      <c r="K12" s="408"/>
      <c r="L12" s="408"/>
      <c r="M12" s="408">
        <v>1</v>
      </c>
      <c r="O12" s="408"/>
      <c r="P12" s="408"/>
      <c r="Q12" s="408"/>
      <c r="R12" s="338">
        <f>SUM(F12:Q12)</f>
        <v>1</v>
      </c>
      <c r="S12" s="407" t="s">
        <v>1169</v>
      </c>
      <c r="T12" s="380"/>
      <c r="U12" s="382"/>
      <c r="V12" s="382"/>
      <c r="W12" s="382" t="s">
        <v>1491</v>
      </c>
      <c r="AC12" s="337"/>
      <c r="AD12" s="337"/>
    </row>
    <row r="13" spans="1:82" s="139" customFormat="1" ht="35.25" customHeight="1" x14ac:dyDescent="0.2">
      <c r="A13" s="576"/>
      <c r="B13" s="553"/>
      <c r="C13" s="509"/>
      <c r="D13" s="378" t="s">
        <v>1183</v>
      </c>
      <c r="E13" s="368" t="s">
        <v>1490</v>
      </c>
      <c r="F13" s="409"/>
      <c r="G13" s="409"/>
      <c r="H13" s="409"/>
      <c r="I13" s="409"/>
      <c r="J13" s="409"/>
      <c r="K13" s="409"/>
      <c r="L13" s="409">
        <v>1</v>
      </c>
      <c r="M13" s="409"/>
      <c r="N13" s="409"/>
      <c r="O13" s="409"/>
      <c r="P13" s="409"/>
      <c r="Q13" s="409"/>
      <c r="R13" s="338">
        <f>SUBTOTAL(9,F13:Q13)</f>
        <v>1</v>
      </c>
      <c r="S13" s="407" t="s">
        <v>1363</v>
      </c>
      <c r="T13" s="380"/>
      <c r="U13" s="382"/>
      <c r="V13" s="381"/>
      <c r="W13" s="382" t="s">
        <v>1492</v>
      </c>
      <c r="Z13" s="139" t="s">
        <v>1137</v>
      </c>
      <c r="AC13" s="337" t="s">
        <v>1138</v>
      </c>
      <c r="AD13" s="337" t="s">
        <v>1139</v>
      </c>
    </row>
    <row r="14" spans="1:82" s="139" customFormat="1" ht="33" customHeight="1" x14ac:dyDescent="0.2">
      <c r="A14" s="576"/>
      <c r="B14" s="553"/>
      <c r="C14" s="509"/>
      <c r="D14" s="378" t="s">
        <v>1184</v>
      </c>
      <c r="E14" s="394" t="s">
        <v>1286</v>
      </c>
      <c r="F14" s="410"/>
      <c r="G14" s="410"/>
      <c r="H14" s="410"/>
      <c r="I14" s="410"/>
      <c r="J14" s="410"/>
      <c r="K14" s="410"/>
      <c r="L14" s="410"/>
      <c r="M14" s="410"/>
      <c r="N14" s="410"/>
      <c r="O14" s="410"/>
      <c r="P14" s="410">
        <v>1</v>
      </c>
      <c r="Q14" s="410"/>
      <c r="R14" s="338">
        <f>SUM(F14:Q14)</f>
        <v>1</v>
      </c>
      <c r="S14" s="407" t="s">
        <v>1154</v>
      </c>
      <c r="T14" s="380"/>
      <c r="U14" s="382"/>
      <c r="V14" s="381"/>
      <c r="W14" s="382" t="s">
        <v>1493</v>
      </c>
      <c r="Z14" s="139" t="s">
        <v>1140</v>
      </c>
      <c r="AC14" s="337" t="s">
        <v>1141</v>
      </c>
      <c r="AD14" s="337" t="s">
        <v>1142</v>
      </c>
    </row>
    <row r="15" spans="1:82" s="139" customFormat="1" ht="48" customHeight="1" x14ac:dyDescent="0.2">
      <c r="A15" s="576"/>
      <c r="B15" s="553"/>
      <c r="C15" s="509"/>
      <c r="D15" s="378" t="s">
        <v>1320</v>
      </c>
      <c r="E15" s="368" t="s">
        <v>1247</v>
      </c>
      <c r="F15" s="409"/>
      <c r="G15" s="409"/>
      <c r="H15" s="409">
        <v>1</v>
      </c>
      <c r="I15" s="409"/>
      <c r="J15" s="409"/>
      <c r="K15" s="409">
        <v>1</v>
      </c>
      <c r="L15" s="409"/>
      <c r="M15" s="409"/>
      <c r="N15" s="409">
        <v>1</v>
      </c>
      <c r="O15" s="409"/>
      <c r="P15" s="409"/>
      <c r="Q15" s="409">
        <v>1</v>
      </c>
      <c r="R15" s="338">
        <f>SUM(F15:Q15)</f>
        <v>4</v>
      </c>
      <c r="S15" s="380" t="s">
        <v>1138</v>
      </c>
      <c r="T15" s="380"/>
      <c r="U15" s="382"/>
      <c r="V15" s="381"/>
      <c r="W15" s="382" t="s">
        <v>1491</v>
      </c>
      <c r="AC15" s="337"/>
      <c r="AD15" s="337"/>
    </row>
    <row r="16" spans="1:82" s="139" customFormat="1" ht="45.75" customHeight="1" x14ac:dyDescent="0.2">
      <c r="A16" s="576"/>
      <c r="B16" s="553"/>
      <c r="C16" s="509"/>
      <c r="D16" s="378" t="s">
        <v>1321</v>
      </c>
      <c r="E16" s="368" t="s">
        <v>1322</v>
      </c>
      <c r="F16" s="409">
        <v>1</v>
      </c>
      <c r="G16" s="409">
        <v>1</v>
      </c>
      <c r="H16" s="409">
        <v>1</v>
      </c>
      <c r="I16" s="409">
        <v>1</v>
      </c>
      <c r="J16" s="409">
        <v>1</v>
      </c>
      <c r="K16" s="409">
        <v>2</v>
      </c>
      <c r="L16" s="409">
        <v>1</v>
      </c>
      <c r="M16" s="409">
        <v>1</v>
      </c>
      <c r="N16" s="409">
        <v>1</v>
      </c>
      <c r="O16" s="409">
        <v>1</v>
      </c>
      <c r="P16" s="409">
        <v>1</v>
      </c>
      <c r="Q16" s="409">
        <v>2</v>
      </c>
      <c r="R16" s="338">
        <f>SUM(F16:Q16)</f>
        <v>14</v>
      </c>
      <c r="S16" s="380" t="s">
        <v>1138</v>
      </c>
      <c r="T16" s="380"/>
      <c r="U16" s="382"/>
      <c r="V16" s="381"/>
      <c r="W16" s="382" t="s">
        <v>1494</v>
      </c>
      <c r="AC16" s="337"/>
      <c r="AD16" s="337"/>
    </row>
    <row r="17" spans="1:30" s="139" customFormat="1" ht="54.75" customHeight="1" x14ac:dyDescent="0.2">
      <c r="A17" s="576"/>
      <c r="B17" s="553"/>
      <c r="C17" s="394" t="s">
        <v>1217</v>
      </c>
      <c r="D17" s="378" t="s">
        <v>1323</v>
      </c>
      <c r="E17" s="370" t="s">
        <v>1248</v>
      </c>
      <c r="F17" s="410">
        <v>1</v>
      </c>
      <c r="G17" s="410">
        <v>1</v>
      </c>
      <c r="H17" s="410">
        <v>1</v>
      </c>
      <c r="I17" s="410">
        <v>1</v>
      </c>
      <c r="J17" s="410">
        <v>1</v>
      </c>
      <c r="K17" s="410">
        <v>1</v>
      </c>
      <c r="L17" s="410">
        <v>1</v>
      </c>
      <c r="M17" s="410">
        <v>1</v>
      </c>
      <c r="N17" s="410">
        <v>1</v>
      </c>
      <c r="O17" s="410">
        <v>1</v>
      </c>
      <c r="P17" s="410">
        <v>1</v>
      </c>
      <c r="Q17" s="410">
        <v>1</v>
      </c>
      <c r="R17" s="338">
        <f>SUM(F17:Q17)</f>
        <v>12</v>
      </c>
      <c r="S17" s="380" t="s">
        <v>1138</v>
      </c>
      <c r="T17" s="380"/>
      <c r="U17" s="382"/>
      <c r="V17" s="382"/>
      <c r="W17" s="381" t="s">
        <v>1491</v>
      </c>
      <c r="Z17" s="139" t="s">
        <v>1143</v>
      </c>
      <c r="AC17" s="337" t="s">
        <v>1144</v>
      </c>
      <c r="AD17" s="337" t="s">
        <v>1145</v>
      </c>
    </row>
    <row r="18" spans="1:30" s="139" customFormat="1" ht="55.5" customHeight="1" x14ac:dyDescent="0.2">
      <c r="A18" s="577"/>
      <c r="B18" s="513"/>
      <c r="C18" s="471" t="s">
        <v>1218</v>
      </c>
      <c r="D18" s="378" t="s">
        <v>1327</v>
      </c>
      <c r="E18" s="466" t="s">
        <v>1252</v>
      </c>
      <c r="F18" s="411">
        <v>1</v>
      </c>
      <c r="G18" s="411">
        <v>1</v>
      </c>
      <c r="H18" s="411">
        <v>1</v>
      </c>
      <c r="I18" s="411">
        <v>1</v>
      </c>
      <c r="J18" s="411">
        <v>1</v>
      </c>
      <c r="K18" s="411">
        <v>1</v>
      </c>
      <c r="L18" s="411">
        <v>1</v>
      </c>
      <c r="M18" s="411">
        <v>1</v>
      </c>
      <c r="N18" s="411">
        <v>1</v>
      </c>
      <c r="O18" s="411">
        <v>1</v>
      </c>
      <c r="P18" s="411">
        <v>1</v>
      </c>
      <c r="Q18" s="411">
        <v>1</v>
      </c>
      <c r="R18" s="338">
        <f t="shared" ref="R18:R20" si="0">SUM(F18:Q18)</f>
        <v>12</v>
      </c>
      <c r="S18" s="380" t="s">
        <v>1138</v>
      </c>
      <c r="T18" s="380"/>
      <c r="U18" s="382"/>
      <c r="V18" s="381"/>
      <c r="W18" s="381" t="s">
        <v>1495</v>
      </c>
      <c r="Z18" s="139" t="s">
        <v>1148</v>
      </c>
      <c r="AC18" s="337" t="s">
        <v>1149</v>
      </c>
      <c r="AD18" s="337" t="s">
        <v>1150</v>
      </c>
    </row>
    <row r="19" spans="1:30" s="139" customFormat="1" ht="33.950000000000003" customHeight="1" x14ac:dyDescent="0.2">
      <c r="A19" s="509"/>
      <c r="B19" s="556" t="s">
        <v>1146</v>
      </c>
      <c r="C19" s="559" t="s">
        <v>1220</v>
      </c>
      <c r="D19" s="378" t="s">
        <v>1186</v>
      </c>
      <c r="E19" s="371" t="s">
        <v>1395</v>
      </c>
      <c r="F19" s="411"/>
      <c r="G19" s="411"/>
      <c r="H19" s="411">
        <v>1</v>
      </c>
      <c r="I19" s="411"/>
      <c r="J19" s="411"/>
      <c r="K19" s="411"/>
      <c r="L19" s="411"/>
      <c r="M19" s="411"/>
      <c r="N19" s="411"/>
      <c r="O19" s="411"/>
      <c r="P19" s="411"/>
      <c r="Q19" s="411"/>
      <c r="R19" s="338">
        <f t="shared" si="0"/>
        <v>1</v>
      </c>
      <c r="S19" s="380" t="s">
        <v>1138</v>
      </c>
      <c r="T19" s="380"/>
      <c r="U19" s="382"/>
      <c r="V19" s="381"/>
      <c r="W19" s="381" t="s">
        <v>1491</v>
      </c>
      <c r="AC19" s="337" t="s">
        <v>1154</v>
      </c>
      <c r="AD19" s="337" t="s">
        <v>1155</v>
      </c>
    </row>
    <row r="20" spans="1:30" s="139" customFormat="1" ht="33" customHeight="1" x14ac:dyDescent="0.2">
      <c r="A20" s="509"/>
      <c r="B20" s="562"/>
      <c r="C20" s="561"/>
      <c r="D20" s="378" t="s">
        <v>1187</v>
      </c>
      <c r="E20" s="371" t="s">
        <v>1256</v>
      </c>
      <c r="F20" s="408"/>
      <c r="G20" s="408"/>
      <c r="H20" s="408">
        <v>1</v>
      </c>
      <c r="I20" s="408">
        <v>1</v>
      </c>
      <c r="J20" s="408">
        <v>1</v>
      </c>
      <c r="K20" s="408">
        <v>1</v>
      </c>
      <c r="L20" s="408">
        <v>1</v>
      </c>
      <c r="M20" s="408">
        <v>1</v>
      </c>
      <c r="N20" s="408">
        <v>1</v>
      </c>
      <c r="O20" s="408">
        <v>1</v>
      </c>
      <c r="P20" s="408">
        <v>1</v>
      </c>
      <c r="Q20" s="408">
        <v>1</v>
      </c>
      <c r="R20" s="338">
        <f t="shared" si="0"/>
        <v>10</v>
      </c>
      <c r="S20" s="380" t="s">
        <v>1364</v>
      </c>
      <c r="T20" s="380"/>
      <c r="U20" s="382"/>
      <c r="V20" s="382"/>
      <c r="W20" s="381" t="s">
        <v>1491</v>
      </c>
      <c r="AC20" s="337" t="s">
        <v>1156</v>
      </c>
      <c r="AD20" s="337" t="s">
        <v>1157</v>
      </c>
    </row>
    <row r="21" spans="1:30" s="139" customFormat="1" ht="30.75" customHeight="1" x14ac:dyDescent="0.2">
      <c r="A21" s="509"/>
      <c r="B21" s="562"/>
      <c r="C21" s="509" t="s">
        <v>1221</v>
      </c>
      <c r="D21" s="378" t="s">
        <v>1328</v>
      </c>
      <c r="E21" s="371" t="s">
        <v>1257</v>
      </c>
      <c r="F21" s="411">
        <v>1</v>
      </c>
      <c r="G21" s="411">
        <v>1</v>
      </c>
      <c r="H21" s="411">
        <v>2</v>
      </c>
      <c r="I21" s="411">
        <v>1</v>
      </c>
      <c r="J21" s="411">
        <v>1</v>
      </c>
      <c r="K21" s="411">
        <v>2</v>
      </c>
      <c r="L21" s="411">
        <v>1</v>
      </c>
      <c r="M21" s="411">
        <v>1</v>
      </c>
      <c r="N21" s="411">
        <v>2</v>
      </c>
      <c r="O21" s="411">
        <v>1</v>
      </c>
      <c r="P21" s="411">
        <v>1</v>
      </c>
      <c r="Q21" s="411">
        <v>3</v>
      </c>
      <c r="R21" s="338">
        <f t="shared" ref="R21:R29" si="1">SUBTOTAL(9,F21:Q21)</f>
        <v>17</v>
      </c>
      <c r="S21" s="380" t="s">
        <v>1138</v>
      </c>
      <c r="T21" s="380"/>
      <c r="U21" s="382"/>
      <c r="V21" s="381"/>
      <c r="W21" s="412" t="s">
        <v>1492</v>
      </c>
      <c r="AC21" s="337" t="s">
        <v>18</v>
      </c>
      <c r="AD21" s="337" t="s">
        <v>1158</v>
      </c>
    </row>
    <row r="22" spans="1:30" s="139" customFormat="1" ht="24" customHeight="1" x14ac:dyDescent="0.2">
      <c r="A22" s="509"/>
      <c r="B22" s="562"/>
      <c r="C22" s="509"/>
      <c r="D22" s="378" t="s">
        <v>1329</v>
      </c>
      <c r="E22" s="371" t="s">
        <v>1291</v>
      </c>
      <c r="F22" s="408">
        <v>1</v>
      </c>
      <c r="G22" s="408">
        <v>1</v>
      </c>
      <c r="H22" s="408">
        <v>1</v>
      </c>
      <c r="I22" s="408">
        <v>1</v>
      </c>
      <c r="J22" s="408">
        <v>1</v>
      </c>
      <c r="K22" s="408">
        <v>1</v>
      </c>
      <c r="L22" s="408">
        <v>1</v>
      </c>
      <c r="M22" s="408">
        <v>1</v>
      </c>
      <c r="N22" s="408">
        <v>1</v>
      </c>
      <c r="O22" s="408">
        <v>1</v>
      </c>
      <c r="P22" s="408">
        <v>1</v>
      </c>
      <c r="Q22" s="408">
        <v>1</v>
      </c>
      <c r="R22" s="338">
        <f t="shared" si="1"/>
        <v>12</v>
      </c>
      <c r="S22" s="380" t="s">
        <v>1138</v>
      </c>
      <c r="T22" s="380"/>
      <c r="U22" s="382"/>
      <c r="V22" s="382"/>
      <c r="W22" s="412" t="s">
        <v>1496</v>
      </c>
      <c r="AC22" s="337"/>
      <c r="AD22" s="337" t="s">
        <v>1159</v>
      </c>
    </row>
    <row r="23" spans="1:30" s="139" customFormat="1" ht="22.5" customHeight="1" x14ac:dyDescent="0.2">
      <c r="A23" s="509"/>
      <c r="B23" s="562"/>
      <c r="C23" s="509"/>
      <c r="D23" s="378" t="s">
        <v>1330</v>
      </c>
      <c r="E23" s="371" t="s">
        <v>1258</v>
      </c>
      <c r="F23" s="411">
        <v>1</v>
      </c>
      <c r="G23" s="411">
        <v>1</v>
      </c>
      <c r="H23" s="411">
        <v>1</v>
      </c>
      <c r="I23" s="411">
        <v>1</v>
      </c>
      <c r="J23" s="411">
        <v>1</v>
      </c>
      <c r="K23" s="411">
        <v>1</v>
      </c>
      <c r="L23" s="411">
        <v>1</v>
      </c>
      <c r="M23" s="411">
        <v>1</v>
      </c>
      <c r="N23" s="411">
        <v>1</v>
      </c>
      <c r="O23" s="411">
        <v>1</v>
      </c>
      <c r="P23" s="411">
        <v>1</v>
      </c>
      <c r="Q23" s="411">
        <v>1</v>
      </c>
      <c r="R23" s="338">
        <f t="shared" si="1"/>
        <v>12</v>
      </c>
      <c r="S23" s="380" t="s">
        <v>1138</v>
      </c>
      <c r="T23" s="380"/>
      <c r="U23" s="382"/>
      <c r="V23" s="381"/>
      <c r="W23" s="412" t="s">
        <v>1496</v>
      </c>
      <c r="AC23" s="337"/>
      <c r="AD23" s="337" t="s">
        <v>1160</v>
      </c>
    </row>
    <row r="24" spans="1:30" s="139" customFormat="1" ht="34.5" customHeight="1" x14ac:dyDescent="0.2">
      <c r="A24" s="509"/>
      <c r="B24" s="562"/>
      <c r="C24" s="509"/>
      <c r="D24" s="378" t="s">
        <v>1331</v>
      </c>
      <c r="E24" s="371" t="s">
        <v>1292</v>
      </c>
      <c r="F24" s="411">
        <v>1</v>
      </c>
      <c r="G24" s="411">
        <v>1</v>
      </c>
      <c r="H24" s="411">
        <v>1</v>
      </c>
      <c r="I24" s="411">
        <v>1</v>
      </c>
      <c r="J24" s="411">
        <v>1</v>
      </c>
      <c r="K24" s="411">
        <v>2</v>
      </c>
      <c r="L24" s="411">
        <v>1</v>
      </c>
      <c r="M24" s="411">
        <v>1</v>
      </c>
      <c r="N24" s="411">
        <v>1</v>
      </c>
      <c r="O24" s="411">
        <v>1</v>
      </c>
      <c r="P24" s="411">
        <v>1</v>
      </c>
      <c r="Q24" s="411">
        <v>2</v>
      </c>
      <c r="R24" s="338">
        <f t="shared" si="1"/>
        <v>14</v>
      </c>
      <c r="S24" s="380" t="s">
        <v>1138</v>
      </c>
      <c r="T24" s="380"/>
      <c r="U24" s="382"/>
      <c r="V24" s="381"/>
      <c r="W24" s="412" t="s">
        <v>1498</v>
      </c>
      <c r="X24" s="139" t="s">
        <v>1497</v>
      </c>
      <c r="AC24" s="337"/>
      <c r="AD24" s="337"/>
    </row>
    <row r="25" spans="1:30" s="139" customFormat="1" ht="50.25" customHeight="1" x14ac:dyDescent="0.2">
      <c r="A25" s="509"/>
      <c r="B25" s="557"/>
      <c r="C25" s="509"/>
      <c r="D25" s="378" t="s">
        <v>1332</v>
      </c>
      <c r="E25" s="371" t="s">
        <v>1293</v>
      </c>
      <c r="F25" s="408">
        <v>1</v>
      </c>
      <c r="G25" s="408">
        <v>1</v>
      </c>
      <c r="H25" s="408">
        <v>1</v>
      </c>
      <c r="I25" s="408">
        <v>1</v>
      </c>
      <c r="J25" s="408">
        <v>1</v>
      </c>
      <c r="K25" s="408">
        <v>1</v>
      </c>
      <c r="L25" s="408">
        <v>1</v>
      </c>
      <c r="M25" s="408">
        <v>1</v>
      </c>
      <c r="N25" s="408">
        <v>1</v>
      </c>
      <c r="O25" s="408">
        <v>1</v>
      </c>
      <c r="P25" s="408">
        <v>1</v>
      </c>
      <c r="Q25" s="408">
        <v>1</v>
      </c>
      <c r="R25" s="338">
        <f t="shared" si="1"/>
        <v>12</v>
      </c>
      <c r="S25" s="380" t="s">
        <v>1138</v>
      </c>
      <c r="T25" s="380"/>
      <c r="U25" s="382"/>
      <c r="V25" s="382"/>
      <c r="W25" s="412" t="s">
        <v>1499</v>
      </c>
      <c r="AC25" s="337"/>
      <c r="AD25" s="337" t="s">
        <v>1161</v>
      </c>
    </row>
    <row r="26" spans="1:30" s="139" customFormat="1" ht="26.25" customHeight="1" x14ac:dyDescent="0.2">
      <c r="A26" s="558" t="s">
        <v>1219</v>
      </c>
      <c r="B26" s="511" t="s">
        <v>1147</v>
      </c>
      <c r="C26" s="511" t="s">
        <v>1281</v>
      </c>
      <c r="D26" s="378" t="s">
        <v>1188</v>
      </c>
      <c r="E26" s="371" t="s">
        <v>1294</v>
      </c>
      <c r="F26" s="408"/>
      <c r="G26" s="408"/>
      <c r="H26" s="408">
        <v>1</v>
      </c>
      <c r="I26" s="408"/>
      <c r="J26" s="408"/>
      <c r="K26" s="408">
        <v>1</v>
      </c>
      <c r="L26" s="408"/>
      <c r="M26" s="408"/>
      <c r="N26" s="408">
        <v>1</v>
      </c>
      <c r="O26" s="408"/>
      <c r="P26" s="408"/>
      <c r="Q26" s="408">
        <v>1</v>
      </c>
      <c r="R26" s="338">
        <f t="shared" si="1"/>
        <v>4</v>
      </c>
      <c r="S26" s="380" t="s">
        <v>1473</v>
      </c>
      <c r="T26" s="380"/>
      <c r="U26" s="382"/>
      <c r="V26" s="382"/>
      <c r="W26" s="490" t="s">
        <v>1500</v>
      </c>
      <c r="AC26" s="337"/>
      <c r="AD26" s="337" t="s">
        <v>1162</v>
      </c>
    </row>
    <row r="27" spans="1:30" s="139" customFormat="1" ht="37.5" customHeight="1" x14ac:dyDescent="0.2">
      <c r="A27" s="558"/>
      <c r="B27" s="511"/>
      <c r="C27" s="511"/>
      <c r="D27" s="378" t="s">
        <v>1189</v>
      </c>
      <c r="E27" s="371" t="s">
        <v>1259</v>
      </c>
      <c r="F27" s="411"/>
      <c r="G27" s="411">
        <v>1</v>
      </c>
      <c r="H27" s="411"/>
      <c r="I27" s="411"/>
      <c r="J27" s="411"/>
      <c r="K27" s="411"/>
      <c r="L27" s="411"/>
      <c r="M27" s="411"/>
      <c r="N27" s="411"/>
      <c r="O27" s="411"/>
      <c r="P27" s="411"/>
      <c r="Q27" s="411"/>
      <c r="R27" s="338">
        <f t="shared" si="1"/>
        <v>1</v>
      </c>
      <c r="S27" s="380" t="s">
        <v>1365</v>
      </c>
      <c r="T27" s="380"/>
      <c r="U27" s="382"/>
      <c r="V27" s="381"/>
      <c r="W27" s="381" t="s">
        <v>1501</v>
      </c>
      <c r="AC27" s="337"/>
      <c r="AD27" s="337" t="s">
        <v>1163</v>
      </c>
    </row>
    <row r="28" spans="1:30" s="139" customFormat="1" ht="37.5" customHeight="1" x14ac:dyDescent="0.2">
      <c r="A28" s="558"/>
      <c r="B28" s="511"/>
      <c r="C28" s="511"/>
      <c r="D28" s="378" t="s">
        <v>1190</v>
      </c>
      <c r="E28" s="371" t="s">
        <v>1487</v>
      </c>
      <c r="F28" s="411"/>
      <c r="G28" s="411"/>
      <c r="H28" s="411">
        <v>1</v>
      </c>
      <c r="I28" s="411"/>
      <c r="J28" s="411"/>
      <c r="K28" s="411">
        <v>1</v>
      </c>
      <c r="L28" s="411"/>
      <c r="M28" s="411"/>
      <c r="N28" s="411">
        <v>1</v>
      </c>
      <c r="O28" s="411"/>
      <c r="P28" s="411"/>
      <c r="Q28" s="411">
        <v>1</v>
      </c>
      <c r="R28" s="338">
        <f t="shared" si="1"/>
        <v>4</v>
      </c>
      <c r="S28" s="380" t="s">
        <v>1462</v>
      </c>
      <c r="T28" s="380"/>
      <c r="U28" s="382"/>
      <c r="V28" s="381"/>
      <c r="W28" s="381" t="s">
        <v>1501</v>
      </c>
      <c r="AC28" s="337"/>
      <c r="AD28" s="337"/>
    </row>
    <row r="29" spans="1:30" s="139" customFormat="1" ht="30" customHeight="1" x14ac:dyDescent="0.2">
      <c r="A29" s="558"/>
      <c r="B29" s="511"/>
      <c r="C29" s="511"/>
      <c r="D29" s="378" t="s">
        <v>1486</v>
      </c>
      <c r="E29" s="371" t="s">
        <v>1260</v>
      </c>
      <c r="F29" s="411">
        <v>1</v>
      </c>
      <c r="G29" s="411"/>
      <c r="H29" s="411"/>
      <c r="I29" s="411"/>
      <c r="J29" s="411"/>
      <c r="K29" s="411"/>
      <c r="L29" s="411">
        <v>1</v>
      </c>
      <c r="M29" s="411"/>
      <c r="N29" s="411"/>
      <c r="O29" s="411"/>
      <c r="P29" s="411"/>
      <c r="Q29" s="411"/>
      <c r="R29" s="338">
        <f t="shared" si="1"/>
        <v>2</v>
      </c>
      <c r="S29" s="380" t="s">
        <v>1474</v>
      </c>
      <c r="T29" s="380"/>
      <c r="U29" s="382"/>
      <c r="V29" s="381"/>
      <c r="W29" s="490" t="s">
        <v>1500</v>
      </c>
      <c r="AC29" s="337"/>
      <c r="AD29" s="337"/>
    </row>
    <row r="30" spans="1:30" s="139" customFormat="1" ht="34.5" customHeight="1" x14ac:dyDescent="0.2">
      <c r="A30" s="511"/>
      <c r="B30" s="556" t="s">
        <v>1151</v>
      </c>
      <c r="C30" s="556" t="s">
        <v>1223</v>
      </c>
      <c r="D30" s="378" t="s">
        <v>1335</v>
      </c>
      <c r="E30" s="394" t="s">
        <v>1458</v>
      </c>
      <c r="F30" s="411"/>
      <c r="G30" s="411"/>
      <c r="H30" s="411">
        <v>1</v>
      </c>
      <c r="I30" s="411"/>
      <c r="J30" s="411"/>
      <c r="K30" s="411">
        <v>1</v>
      </c>
      <c r="L30" s="411"/>
      <c r="M30" s="411"/>
      <c r="N30" s="411">
        <v>1</v>
      </c>
      <c r="O30" s="411"/>
      <c r="P30" s="411"/>
      <c r="Q30" s="411">
        <v>1</v>
      </c>
      <c r="R30" s="338">
        <f>SUBTOTAL(9,F30:Q30)</f>
        <v>4</v>
      </c>
      <c r="S30" s="380" t="s">
        <v>1459</v>
      </c>
      <c r="T30" s="380"/>
      <c r="U30" s="382"/>
      <c r="V30" s="381"/>
      <c r="W30" s="381" t="s">
        <v>1502</v>
      </c>
      <c r="AC30" s="337"/>
      <c r="AD30" s="337"/>
    </row>
    <row r="31" spans="1:30" s="139" customFormat="1" ht="30.75" customHeight="1" x14ac:dyDescent="0.2">
      <c r="A31" s="511"/>
      <c r="B31" s="557"/>
      <c r="C31" s="557"/>
      <c r="D31" s="378" t="s">
        <v>1337</v>
      </c>
      <c r="E31" s="370" t="s">
        <v>1375</v>
      </c>
      <c r="F31" s="411"/>
      <c r="G31" s="411"/>
      <c r="H31" s="411"/>
      <c r="I31" s="411"/>
      <c r="J31" s="411"/>
      <c r="K31" s="411">
        <v>1</v>
      </c>
      <c r="L31" s="411"/>
      <c r="M31" s="411"/>
      <c r="N31" s="411"/>
      <c r="O31" s="411"/>
      <c r="P31" s="411"/>
      <c r="Q31" s="411"/>
      <c r="R31" s="338">
        <f>SUM(F31:Q31)</f>
        <v>1</v>
      </c>
      <c r="S31" s="380" t="s">
        <v>1138</v>
      </c>
      <c r="T31" s="380"/>
      <c r="U31" s="382"/>
      <c r="V31" s="381"/>
      <c r="W31" s="381" t="s">
        <v>1502</v>
      </c>
      <c r="AC31" s="337"/>
      <c r="AD31" s="337"/>
    </row>
    <row r="32" spans="1:30" s="139" customFormat="1" ht="0.75" customHeight="1" x14ac:dyDescent="0.2">
      <c r="A32" s="509" t="s">
        <v>1215</v>
      </c>
      <c r="B32" s="510" t="s">
        <v>1152</v>
      </c>
      <c r="C32" s="509" t="s">
        <v>1224</v>
      </c>
      <c r="D32" s="378"/>
      <c r="E32" s="371"/>
      <c r="F32" s="411"/>
      <c r="G32" s="411"/>
      <c r="H32" s="411"/>
      <c r="I32" s="411"/>
      <c r="J32" s="411"/>
      <c r="K32" s="411"/>
      <c r="L32" s="411"/>
      <c r="M32" s="411"/>
      <c r="N32" s="411"/>
      <c r="O32" s="411"/>
      <c r="P32" s="411"/>
      <c r="Q32" s="411"/>
      <c r="R32" s="338"/>
      <c r="S32" s="380" t="s">
        <v>1376</v>
      </c>
      <c r="T32" s="380"/>
      <c r="U32" s="382"/>
      <c r="V32" s="381"/>
      <c r="W32" s="384"/>
      <c r="AC32" s="337"/>
      <c r="AD32" s="337"/>
    </row>
    <row r="33" spans="1:30" s="139" customFormat="1" ht="62.25" customHeight="1" x14ac:dyDescent="0.2">
      <c r="A33" s="509"/>
      <c r="B33" s="510"/>
      <c r="C33" s="509"/>
      <c r="D33" s="378" t="s">
        <v>1191</v>
      </c>
      <c r="E33" s="466" t="s">
        <v>1298</v>
      </c>
      <c r="F33" s="411"/>
      <c r="G33" s="411"/>
      <c r="H33" s="411">
        <v>1</v>
      </c>
      <c r="I33" s="411"/>
      <c r="J33" s="411"/>
      <c r="K33" s="411">
        <v>1</v>
      </c>
      <c r="L33" s="411"/>
      <c r="M33" s="411"/>
      <c r="N33" s="411">
        <v>1</v>
      </c>
      <c r="O33" s="411"/>
      <c r="P33" s="411"/>
      <c r="Q33" s="411">
        <v>1</v>
      </c>
      <c r="R33" s="338">
        <f>SUM(F33:Q33)</f>
        <v>4</v>
      </c>
      <c r="S33" s="407" t="s">
        <v>1138</v>
      </c>
      <c r="T33" s="139" t="s">
        <v>1456</v>
      </c>
      <c r="U33" s="382"/>
      <c r="V33" s="381"/>
      <c r="W33" s="381" t="s">
        <v>1503</v>
      </c>
      <c r="AC33" s="337"/>
      <c r="AD33" s="337"/>
    </row>
    <row r="34" spans="1:30" s="139" customFormat="1" ht="57" customHeight="1" x14ac:dyDescent="0.2">
      <c r="A34" s="369" t="s">
        <v>1215</v>
      </c>
      <c r="B34" s="369" t="s">
        <v>1153</v>
      </c>
      <c r="C34" s="394" t="s">
        <v>1225</v>
      </c>
      <c r="D34" s="378" t="s">
        <v>1338</v>
      </c>
      <c r="E34" s="468" t="s">
        <v>1300</v>
      </c>
      <c r="F34" s="411">
        <v>1</v>
      </c>
      <c r="G34" s="411">
        <v>1</v>
      </c>
      <c r="H34" s="411">
        <v>1</v>
      </c>
      <c r="I34" s="411">
        <v>1</v>
      </c>
      <c r="J34" s="411">
        <v>1</v>
      </c>
      <c r="K34" s="411">
        <v>1</v>
      </c>
      <c r="L34" s="411">
        <v>1</v>
      </c>
      <c r="M34" s="411">
        <v>1</v>
      </c>
      <c r="N34" s="411">
        <v>1</v>
      </c>
      <c r="O34" s="411">
        <v>1</v>
      </c>
      <c r="P34" s="411">
        <v>1</v>
      </c>
      <c r="Q34" s="411">
        <v>1</v>
      </c>
      <c r="R34" s="338">
        <f>SUM(F34:Q34)</f>
        <v>12</v>
      </c>
      <c r="S34" s="380" t="s">
        <v>1138</v>
      </c>
      <c r="T34" s="380"/>
      <c r="U34" s="382"/>
      <c r="V34" s="381"/>
      <c r="W34" s="381" t="s">
        <v>1504</v>
      </c>
      <c r="AC34" s="337"/>
      <c r="AD34" s="337"/>
    </row>
    <row r="35" spans="1:30" s="139" customFormat="1" ht="80.25" customHeight="1" x14ac:dyDescent="0.2">
      <c r="A35" s="471" t="s">
        <v>1226</v>
      </c>
      <c r="B35" s="475" t="s">
        <v>1155</v>
      </c>
      <c r="C35" s="471" t="s">
        <v>1227</v>
      </c>
      <c r="D35" s="378" t="s">
        <v>1193</v>
      </c>
      <c r="E35" s="467" t="s">
        <v>1390</v>
      </c>
      <c r="F35" s="411"/>
      <c r="G35" s="411">
        <v>1</v>
      </c>
      <c r="H35" s="411"/>
      <c r="I35" s="411">
        <v>1</v>
      </c>
      <c r="J35" s="411"/>
      <c r="K35" s="411">
        <v>1</v>
      </c>
      <c r="L35" s="411"/>
      <c r="M35" s="411">
        <v>1</v>
      </c>
      <c r="N35" s="411"/>
      <c r="O35" s="411">
        <v>1</v>
      </c>
      <c r="P35" s="411"/>
      <c r="Q35" s="411">
        <v>1</v>
      </c>
      <c r="R35" s="338">
        <f>SUBTOTAL(9,F35:Q35)</f>
        <v>6</v>
      </c>
      <c r="S35" s="380" t="s">
        <v>1475</v>
      </c>
      <c r="T35" s="380"/>
      <c r="U35" s="382"/>
      <c r="V35" s="381"/>
      <c r="W35" s="381" t="s">
        <v>1505</v>
      </c>
      <c r="AC35" s="337"/>
      <c r="AD35" s="337"/>
    </row>
    <row r="36" spans="1:30" s="139" customFormat="1" ht="67.5" customHeight="1" x14ac:dyDescent="0.2">
      <c r="A36" s="471" t="s">
        <v>1228</v>
      </c>
      <c r="B36" s="474" t="s">
        <v>1157</v>
      </c>
      <c r="C36" s="475" t="s">
        <v>1377</v>
      </c>
      <c r="D36" s="378" t="s">
        <v>1195</v>
      </c>
      <c r="E36" s="368" t="s">
        <v>1378</v>
      </c>
      <c r="F36" s="408">
        <v>1</v>
      </c>
      <c r="G36" s="408"/>
      <c r="H36" s="408"/>
      <c r="I36" s="408"/>
      <c r="J36" s="408"/>
      <c r="K36" s="408">
        <v>1</v>
      </c>
      <c r="L36" s="408"/>
      <c r="M36" s="408"/>
      <c r="N36" s="408"/>
      <c r="O36" s="408"/>
      <c r="P36" s="408"/>
      <c r="Q36" s="408"/>
      <c r="R36" s="338">
        <f>SUBTOTAL(9,F36:Q36)</f>
        <v>2</v>
      </c>
      <c r="S36" s="380" t="s">
        <v>1476</v>
      </c>
      <c r="T36" s="380" t="s">
        <v>1138</v>
      </c>
      <c r="U36" s="382"/>
      <c r="V36" s="381"/>
      <c r="W36" s="381" t="s">
        <v>1506</v>
      </c>
      <c r="AC36" s="337"/>
      <c r="AD36" s="337"/>
    </row>
    <row r="37" spans="1:30" s="139" customFormat="1" ht="48.75" customHeight="1" x14ac:dyDescent="0.2">
      <c r="A37" s="471"/>
      <c r="B37" s="474"/>
      <c r="C37" s="474"/>
      <c r="D37" s="378"/>
      <c r="E37" s="373"/>
      <c r="F37" s="408"/>
      <c r="G37" s="408"/>
      <c r="H37" s="408"/>
      <c r="I37" s="408"/>
      <c r="J37" s="408"/>
      <c r="K37" s="408"/>
      <c r="L37" s="408"/>
      <c r="M37" s="408"/>
      <c r="N37" s="408"/>
      <c r="O37" s="408"/>
      <c r="P37" s="408"/>
      <c r="Q37" s="408"/>
      <c r="R37" s="338"/>
      <c r="S37" s="380" t="s">
        <v>1138</v>
      </c>
      <c r="T37" s="380"/>
      <c r="U37" s="382"/>
      <c r="V37" s="381"/>
      <c r="W37" s="384"/>
      <c r="AC37" s="337"/>
      <c r="AD37" s="337"/>
    </row>
    <row r="38" spans="1:30" s="139" customFormat="1" ht="41.25" customHeight="1" x14ac:dyDescent="0.2">
      <c r="A38" s="471"/>
      <c r="B38" s="474"/>
      <c r="C38" s="474"/>
      <c r="D38" s="378"/>
      <c r="E38" s="368"/>
      <c r="F38" s="411"/>
      <c r="G38" s="411"/>
      <c r="H38" s="411"/>
      <c r="I38" s="411"/>
      <c r="J38" s="411"/>
      <c r="K38" s="411"/>
      <c r="L38" s="411"/>
      <c r="M38" s="411"/>
      <c r="N38" s="411"/>
      <c r="O38" s="411"/>
      <c r="P38" s="411"/>
      <c r="Q38" s="411"/>
      <c r="R38" s="338"/>
      <c r="S38" s="380" t="s">
        <v>1138</v>
      </c>
      <c r="T38" s="380"/>
      <c r="U38" s="382"/>
      <c r="V38" s="382"/>
      <c r="W38" s="383"/>
      <c r="AC38" s="337"/>
      <c r="AD38" s="337"/>
    </row>
    <row r="39" spans="1:30" s="139" customFormat="1" ht="32.25" customHeight="1" x14ac:dyDescent="0.2">
      <c r="A39" s="509" t="s">
        <v>1215</v>
      </c>
      <c r="B39" s="510" t="s">
        <v>1159</v>
      </c>
      <c r="C39" s="509" t="s">
        <v>1229</v>
      </c>
      <c r="D39" s="378" t="s">
        <v>1198</v>
      </c>
      <c r="E39" s="371" t="s">
        <v>1253</v>
      </c>
      <c r="F39" s="408">
        <v>1</v>
      </c>
      <c r="G39" s="408">
        <v>1</v>
      </c>
      <c r="H39" s="408">
        <v>1</v>
      </c>
      <c r="I39" s="408">
        <v>1</v>
      </c>
      <c r="J39" s="408">
        <v>1</v>
      </c>
      <c r="K39" s="408">
        <v>1</v>
      </c>
      <c r="L39" s="408">
        <v>1</v>
      </c>
      <c r="M39" s="408">
        <v>1</v>
      </c>
      <c r="N39" s="408">
        <v>1</v>
      </c>
      <c r="O39" s="408">
        <v>1</v>
      </c>
      <c r="P39" s="408">
        <v>1</v>
      </c>
      <c r="Q39" s="408">
        <v>1</v>
      </c>
      <c r="R39" s="338">
        <f>SUM(F39:Q39)</f>
        <v>12</v>
      </c>
      <c r="S39" s="380" t="s">
        <v>1138</v>
      </c>
      <c r="T39" s="380"/>
      <c r="U39" s="382"/>
      <c r="V39" s="382"/>
      <c r="W39" s="381" t="s">
        <v>1507</v>
      </c>
      <c r="AC39" s="337"/>
      <c r="AD39" s="337"/>
    </row>
    <row r="40" spans="1:30" s="139" customFormat="1" ht="53.25" customHeight="1" x14ac:dyDescent="0.2">
      <c r="A40" s="509"/>
      <c r="B40" s="510"/>
      <c r="C40" s="509"/>
      <c r="D40" s="378" t="s">
        <v>1200</v>
      </c>
      <c r="E40" s="373" t="s">
        <v>1379</v>
      </c>
      <c r="F40" s="411"/>
      <c r="G40" s="411"/>
      <c r="H40" s="411"/>
      <c r="I40" s="411">
        <v>1</v>
      </c>
      <c r="J40" s="411"/>
      <c r="K40" s="411"/>
      <c r="L40" s="411"/>
      <c r="M40" s="411"/>
      <c r="N40" s="411">
        <v>1</v>
      </c>
      <c r="O40" s="411"/>
      <c r="P40" s="411"/>
      <c r="Q40" s="411">
        <v>1</v>
      </c>
      <c r="R40" s="338">
        <f>SUM(F40:Q40)</f>
        <v>3</v>
      </c>
      <c r="S40" s="380" t="s">
        <v>1199</v>
      </c>
      <c r="T40" s="380" t="s">
        <v>1460</v>
      </c>
      <c r="U40" s="382"/>
      <c r="V40" s="381"/>
      <c r="W40" s="381" t="s">
        <v>1503</v>
      </c>
      <c r="AC40" s="337"/>
      <c r="AD40" s="337"/>
    </row>
    <row r="41" spans="1:30" s="139" customFormat="1" ht="33" customHeight="1" x14ac:dyDescent="0.2">
      <c r="A41" s="509" t="s">
        <v>1230</v>
      </c>
      <c r="B41" s="509" t="s">
        <v>1162</v>
      </c>
      <c r="C41" s="509" t="s">
        <v>1380</v>
      </c>
      <c r="D41" s="378" t="s">
        <v>1175</v>
      </c>
      <c r="E41" s="371" t="s">
        <v>1301</v>
      </c>
      <c r="F41" s="411">
        <v>1</v>
      </c>
      <c r="G41" s="411"/>
      <c r="H41" s="411"/>
      <c r="I41" s="411"/>
      <c r="J41" s="411"/>
      <c r="K41" s="411"/>
      <c r="L41" s="411"/>
      <c r="M41" s="411"/>
      <c r="N41" s="411"/>
      <c r="O41" s="411"/>
      <c r="P41" s="411"/>
      <c r="Q41" s="411"/>
      <c r="R41" s="363">
        <f t="shared" ref="R41:R49" si="2">SUBTOTAL(9,F41:Q41)</f>
        <v>1</v>
      </c>
      <c r="S41" s="380" t="s">
        <v>1381</v>
      </c>
      <c r="T41" s="380"/>
      <c r="U41" s="382"/>
      <c r="V41" s="381"/>
      <c r="W41" s="412" t="s">
        <v>1508</v>
      </c>
      <c r="AC41" s="337"/>
      <c r="AD41" s="337"/>
    </row>
    <row r="42" spans="1:30" s="139" customFormat="1" ht="45.75" customHeight="1" x14ac:dyDescent="0.2">
      <c r="A42" s="509"/>
      <c r="B42" s="509"/>
      <c r="C42" s="509"/>
      <c r="D42" s="378" t="s">
        <v>1176</v>
      </c>
      <c r="E42" s="368" t="s">
        <v>1382</v>
      </c>
      <c r="F42" s="411"/>
      <c r="G42" s="411">
        <v>1</v>
      </c>
      <c r="H42" s="411"/>
      <c r="I42" s="411"/>
      <c r="J42" s="411"/>
      <c r="K42" s="411"/>
      <c r="L42" s="411"/>
      <c r="M42" s="411"/>
      <c r="N42" s="411"/>
      <c r="O42" s="411"/>
      <c r="P42" s="411"/>
      <c r="Q42" s="411"/>
      <c r="R42" s="363">
        <f t="shared" si="2"/>
        <v>1</v>
      </c>
      <c r="S42" s="380" t="s">
        <v>1208</v>
      </c>
      <c r="T42" s="385" t="s">
        <v>1460</v>
      </c>
      <c r="U42" s="382"/>
      <c r="V42" s="381"/>
      <c r="W42" s="412" t="s">
        <v>1508</v>
      </c>
      <c r="AC42" s="337"/>
      <c r="AD42" s="337"/>
    </row>
    <row r="43" spans="1:30" s="139" customFormat="1" ht="45.75" customHeight="1" x14ac:dyDescent="0.2">
      <c r="A43" s="509"/>
      <c r="B43" s="509"/>
      <c r="C43" s="509"/>
      <c r="D43" s="378" t="s">
        <v>1201</v>
      </c>
      <c r="E43" s="371" t="s">
        <v>1461</v>
      </c>
      <c r="F43" s="408"/>
      <c r="G43" s="408"/>
      <c r="H43" s="408">
        <v>1</v>
      </c>
      <c r="I43" s="408"/>
      <c r="J43" s="408"/>
      <c r="K43" s="408">
        <v>1</v>
      </c>
      <c r="L43" s="408"/>
      <c r="M43" s="408"/>
      <c r="N43" s="408">
        <v>1</v>
      </c>
      <c r="O43" s="408"/>
      <c r="P43" s="408"/>
      <c r="Q43" s="408">
        <v>1</v>
      </c>
      <c r="R43" s="363">
        <f t="shared" si="2"/>
        <v>4</v>
      </c>
      <c r="S43" s="380" t="s">
        <v>1138</v>
      </c>
      <c r="T43" s="380"/>
      <c r="U43" s="382"/>
      <c r="V43" s="382"/>
      <c r="W43" s="412" t="s">
        <v>1508</v>
      </c>
      <c r="AC43" s="337"/>
      <c r="AD43" s="337"/>
    </row>
    <row r="44" spans="1:30" s="139" customFormat="1" ht="27.75" customHeight="1" x14ac:dyDescent="0.2">
      <c r="A44" s="559" t="s">
        <v>1230</v>
      </c>
      <c r="B44" s="556" t="s">
        <v>1163</v>
      </c>
      <c r="C44" s="559" t="s">
        <v>1177</v>
      </c>
      <c r="D44" s="378" t="s">
        <v>1202</v>
      </c>
      <c r="E44" s="371" t="s">
        <v>1269</v>
      </c>
      <c r="F44" s="408"/>
      <c r="G44" s="408"/>
      <c r="H44" s="408">
        <v>1</v>
      </c>
      <c r="I44" s="408"/>
      <c r="J44" s="408"/>
      <c r="K44" s="408"/>
      <c r="L44" s="408"/>
      <c r="M44" s="408"/>
      <c r="N44" s="408"/>
      <c r="O44" s="408">
        <v>1</v>
      </c>
      <c r="P44" s="408"/>
      <c r="Q44" s="408"/>
      <c r="R44" s="363">
        <f t="shared" si="2"/>
        <v>2</v>
      </c>
      <c r="S44" s="380" t="s">
        <v>1368</v>
      </c>
      <c r="T44" s="380" t="s">
        <v>1138</v>
      </c>
      <c r="U44" s="382"/>
      <c r="V44" s="382"/>
      <c r="W44" s="412" t="s">
        <v>1509</v>
      </c>
      <c r="AC44" s="337"/>
      <c r="AD44" s="337"/>
    </row>
    <row r="45" spans="1:30" s="139" customFormat="1" ht="34.5" customHeight="1" x14ac:dyDescent="0.2">
      <c r="A45" s="560"/>
      <c r="B45" s="562"/>
      <c r="C45" s="560"/>
      <c r="D45" s="378" t="s">
        <v>1203</v>
      </c>
      <c r="E45" s="371" t="s">
        <v>1302</v>
      </c>
      <c r="F45" s="408">
        <v>1</v>
      </c>
      <c r="G45" s="408"/>
      <c r="H45" s="408"/>
      <c r="I45" s="408"/>
      <c r="J45" s="408"/>
      <c r="K45" s="408"/>
      <c r="L45" s="408"/>
      <c r="M45" s="408"/>
      <c r="N45" s="408"/>
      <c r="O45" s="408"/>
      <c r="P45" s="408"/>
      <c r="Q45" s="408"/>
      <c r="R45" s="363">
        <f t="shared" si="2"/>
        <v>1</v>
      </c>
      <c r="S45" s="380" t="s">
        <v>1369</v>
      </c>
      <c r="T45" s="380"/>
      <c r="U45" s="382"/>
      <c r="V45" s="382"/>
      <c r="W45" s="413" t="s">
        <v>1510</v>
      </c>
      <c r="AC45" s="337"/>
      <c r="AD45" s="337"/>
    </row>
    <row r="46" spans="1:30" s="139" customFormat="1" ht="27" customHeight="1" x14ac:dyDescent="0.2">
      <c r="A46" s="561"/>
      <c r="B46" s="557"/>
      <c r="C46" s="561"/>
      <c r="D46" s="378" t="s">
        <v>1204</v>
      </c>
      <c r="E46" s="371" t="s">
        <v>1303</v>
      </c>
      <c r="F46" s="411"/>
      <c r="G46" s="411"/>
      <c r="H46" s="411"/>
      <c r="I46" s="411"/>
      <c r="J46" s="411"/>
      <c r="K46" s="411"/>
      <c r="L46" s="411"/>
      <c r="M46" s="411"/>
      <c r="N46" s="411"/>
      <c r="O46" s="411"/>
      <c r="P46" s="411">
        <v>1</v>
      </c>
      <c r="Q46" s="411"/>
      <c r="R46" s="363">
        <f t="shared" si="2"/>
        <v>1</v>
      </c>
      <c r="S46" s="380" t="s">
        <v>1370</v>
      </c>
      <c r="T46" s="380"/>
      <c r="U46" s="382"/>
      <c r="V46" s="381"/>
      <c r="W46" s="413" t="s">
        <v>1510</v>
      </c>
      <c r="AC46" s="337"/>
      <c r="AD46" s="337"/>
    </row>
    <row r="47" spans="1:30" s="335" customFormat="1" ht="48" customHeight="1" x14ac:dyDescent="0.25">
      <c r="A47" s="559" t="s">
        <v>1232</v>
      </c>
      <c r="B47" s="512" t="s">
        <v>1383</v>
      </c>
      <c r="C47" s="559" t="s">
        <v>1233</v>
      </c>
      <c r="D47" s="378" t="s">
        <v>1205</v>
      </c>
      <c r="E47" s="466" t="s">
        <v>1374</v>
      </c>
      <c r="F47" s="375">
        <v>1</v>
      </c>
      <c r="G47" s="375">
        <v>1</v>
      </c>
      <c r="H47" s="375">
        <v>1</v>
      </c>
      <c r="I47" s="375">
        <v>1</v>
      </c>
      <c r="J47" s="375">
        <v>1</v>
      </c>
      <c r="K47" s="375">
        <v>1</v>
      </c>
      <c r="L47" s="375">
        <v>1</v>
      </c>
      <c r="M47" s="375">
        <v>1</v>
      </c>
      <c r="N47" s="375">
        <v>1</v>
      </c>
      <c r="O47" s="375">
        <v>1</v>
      </c>
      <c r="P47" s="375">
        <v>1</v>
      </c>
      <c r="Q47" s="375">
        <v>1</v>
      </c>
      <c r="R47" s="338">
        <f t="shared" si="2"/>
        <v>12</v>
      </c>
      <c r="S47" s="380" t="s">
        <v>1462</v>
      </c>
      <c r="T47" s="386"/>
      <c r="U47" s="386"/>
      <c r="V47" s="386"/>
      <c r="W47" s="380" t="s">
        <v>1511</v>
      </c>
      <c r="AC47" s="336"/>
      <c r="AD47" s="337"/>
    </row>
    <row r="48" spans="1:30" s="335" customFormat="1" ht="33.75" customHeight="1" x14ac:dyDescent="0.25">
      <c r="A48" s="560"/>
      <c r="B48" s="553"/>
      <c r="C48" s="560"/>
      <c r="D48" s="378" t="s">
        <v>1343</v>
      </c>
      <c r="E48" s="368" t="s">
        <v>1391</v>
      </c>
      <c r="F48" s="375"/>
      <c r="G48" s="375"/>
      <c r="H48" s="375">
        <v>1</v>
      </c>
      <c r="I48" s="375"/>
      <c r="J48" s="375"/>
      <c r="K48" s="375"/>
      <c r="L48" s="375"/>
      <c r="M48" s="375"/>
      <c r="N48" s="374"/>
      <c r="O48" s="414">
        <v>1</v>
      </c>
      <c r="P48" s="415"/>
      <c r="Q48" s="415"/>
      <c r="R48" s="338">
        <f t="shared" si="2"/>
        <v>2</v>
      </c>
      <c r="S48" s="380" t="s">
        <v>1208</v>
      </c>
      <c r="T48" s="386" t="s">
        <v>1460</v>
      </c>
      <c r="U48" s="386"/>
      <c r="V48" s="386"/>
      <c r="W48" s="380" t="s">
        <v>1512</v>
      </c>
      <c r="AC48" s="336"/>
      <c r="AD48" s="337"/>
    </row>
    <row r="49" spans="1:30" s="335" customFormat="1" ht="37.5" customHeight="1" x14ac:dyDescent="0.25">
      <c r="A49" s="560"/>
      <c r="B49" s="553"/>
      <c r="C49" s="561"/>
      <c r="D49" s="378" t="s">
        <v>1344</v>
      </c>
      <c r="E49" s="368" t="s">
        <v>1392</v>
      </c>
      <c r="F49" s="375"/>
      <c r="G49" s="375"/>
      <c r="H49" s="375"/>
      <c r="I49" s="375"/>
      <c r="J49" s="375"/>
      <c r="K49" s="375"/>
      <c r="L49" s="375"/>
      <c r="M49" s="375"/>
      <c r="N49" s="374"/>
      <c r="O49" s="414"/>
      <c r="P49" s="415"/>
      <c r="Q49" s="415">
        <v>1</v>
      </c>
      <c r="R49" s="338">
        <f t="shared" si="2"/>
        <v>1</v>
      </c>
      <c r="S49" s="380" t="s">
        <v>1208</v>
      </c>
      <c r="T49" s="386" t="s">
        <v>1144</v>
      </c>
      <c r="U49" s="386"/>
      <c r="V49" s="386"/>
      <c r="W49" s="380" t="s">
        <v>1513</v>
      </c>
      <c r="AC49" s="336"/>
      <c r="AD49" s="337"/>
    </row>
    <row r="50" spans="1:30" s="335" customFormat="1" ht="60" customHeight="1" x14ac:dyDescent="0.25">
      <c r="A50" s="560"/>
      <c r="B50" s="553"/>
      <c r="C50" s="509" t="s">
        <v>1234</v>
      </c>
      <c r="D50" s="378" t="s">
        <v>1178</v>
      </c>
      <c r="E50" s="373" t="s">
        <v>1393</v>
      </c>
      <c r="F50" s="416"/>
      <c r="G50" s="416"/>
      <c r="H50" s="416"/>
      <c r="I50" s="416">
        <v>1</v>
      </c>
      <c r="J50" s="416"/>
      <c r="K50" s="416"/>
      <c r="L50" s="416"/>
      <c r="M50" s="416">
        <v>1</v>
      </c>
      <c r="N50" s="417"/>
      <c r="O50" s="417"/>
      <c r="P50" s="416"/>
      <c r="Q50" s="416">
        <v>1</v>
      </c>
      <c r="R50" s="418">
        <f>SUBTOTAL(9,F50:Q50)</f>
        <v>3</v>
      </c>
      <c r="S50" s="407" t="s">
        <v>1460</v>
      </c>
      <c r="T50" s="380" t="s">
        <v>1208</v>
      </c>
      <c r="U50" s="386"/>
      <c r="V50" s="386"/>
      <c r="W50" s="382" t="s">
        <v>1514</v>
      </c>
      <c r="AC50" s="336"/>
      <c r="AD50" s="337"/>
    </row>
    <row r="51" spans="1:30" s="335" customFormat="1" ht="60" customHeight="1" x14ac:dyDescent="0.25">
      <c r="A51" s="560"/>
      <c r="B51" s="553"/>
      <c r="C51" s="509"/>
      <c r="D51" s="378" t="s">
        <v>1346</v>
      </c>
      <c r="E51" s="368" t="s">
        <v>1394</v>
      </c>
      <c r="F51" s="419"/>
      <c r="G51" s="419"/>
      <c r="H51" s="419"/>
      <c r="I51" s="419">
        <v>1</v>
      </c>
      <c r="J51" s="419"/>
      <c r="K51" s="419">
        <v>1</v>
      </c>
      <c r="L51" s="419">
        <v>1</v>
      </c>
      <c r="M51" s="419">
        <v>1</v>
      </c>
      <c r="N51" s="419">
        <v>1</v>
      </c>
      <c r="O51" s="419">
        <v>1</v>
      </c>
      <c r="P51" s="419">
        <v>1</v>
      </c>
      <c r="Q51" s="419">
        <v>1</v>
      </c>
      <c r="R51" s="418">
        <f>SUBTOTAL(9,F51:Q51)</f>
        <v>8</v>
      </c>
      <c r="S51" s="389" t="s">
        <v>1138</v>
      </c>
      <c r="T51" s="389" t="s">
        <v>1208</v>
      </c>
      <c r="U51" s="387"/>
      <c r="V51" s="388"/>
      <c r="W51" s="382" t="s">
        <v>1514</v>
      </c>
      <c r="AC51" s="336"/>
      <c r="AD51" s="337"/>
    </row>
    <row r="52" spans="1:30" s="335" customFormat="1" ht="60" customHeight="1" x14ac:dyDescent="0.25">
      <c r="A52" s="560"/>
      <c r="B52" s="553"/>
      <c r="C52" s="509"/>
      <c r="D52" s="378" t="s">
        <v>1479</v>
      </c>
      <c r="E52" s="487" t="s">
        <v>1483</v>
      </c>
      <c r="F52" s="416"/>
      <c r="G52" s="416"/>
      <c r="H52" s="416"/>
      <c r="I52" s="416">
        <v>1</v>
      </c>
      <c r="J52" s="416">
        <v>1</v>
      </c>
      <c r="K52" s="416">
        <v>1</v>
      </c>
      <c r="L52" s="416"/>
      <c r="M52" s="416"/>
      <c r="N52" s="417"/>
      <c r="O52" s="417"/>
      <c r="P52" s="416"/>
      <c r="Q52" s="416"/>
      <c r="R52" s="418"/>
      <c r="S52" s="389" t="s">
        <v>1138</v>
      </c>
      <c r="T52" s="380"/>
      <c r="U52" s="386"/>
      <c r="V52" s="386"/>
      <c r="W52" s="382" t="s">
        <v>1515</v>
      </c>
      <c r="AC52" s="336"/>
      <c r="AD52" s="337"/>
    </row>
    <row r="53" spans="1:30" s="335" customFormat="1" ht="60" customHeight="1" x14ac:dyDescent="0.25">
      <c r="A53" s="560"/>
      <c r="B53" s="553"/>
      <c r="C53" s="509"/>
      <c r="D53" s="378" t="s">
        <v>1480</v>
      </c>
      <c r="E53" s="488" t="s">
        <v>1484</v>
      </c>
      <c r="F53" s="416"/>
      <c r="G53" s="416"/>
      <c r="H53" s="416"/>
      <c r="I53" s="416"/>
      <c r="J53" s="416"/>
      <c r="K53" s="416">
        <v>1</v>
      </c>
      <c r="L53" s="416"/>
      <c r="M53" s="416"/>
      <c r="N53" s="417"/>
      <c r="O53" s="417"/>
      <c r="P53" s="416"/>
      <c r="Q53" s="416"/>
      <c r="R53" s="418"/>
      <c r="S53" s="389" t="s">
        <v>1138</v>
      </c>
      <c r="T53" s="380"/>
      <c r="U53" s="386"/>
      <c r="V53" s="386"/>
      <c r="W53" s="382" t="s">
        <v>1514</v>
      </c>
      <c r="AC53" s="336"/>
      <c r="AD53" s="337"/>
    </row>
    <row r="54" spans="1:30" s="327" customFormat="1" ht="74.25" customHeight="1" thickBot="1" x14ac:dyDescent="0.3">
      <c r="A54" s="560"/>
      <c r="B54" s="553"/>
      <c r="C54" s="509"/>
      <c r="D54" s="378" t="s">
        <v>1481</v>
      </c>
      <c r="E54" s="489" t="s">
        <v>1485</v>
      </c>
      <c r="F54" s="486"/>
      <c r="G54" s="486"/>
      <c r="H54" s="486"/>
      <c r="I54" s="486"/>
      <c r="J54" s="486"/>
      <c r="K54" s="416">
        <v>1</v>
      </c>
      <c r="L54" s="486"/>
      <c r="M54" s="486"/>
      <c r="N54" s="486"/>
      <c r="O54" s="486"/>
      <c r="P54" s="486"/>
      <c r="Q54" s="486"/>
      <c r="R54" s="486"/>
      <c r="S54" s="389" t="s">
        <v>1482</v>
      </c>
      <c r="T54" s="486"/>
      <c r="U54" s="486"/>
      <c r="V54" s="486"/>
      <c r="W54" s="382" t="s">
        <v>1516</v>
      </c>
    </row>
    <row r="55" spans="1:30" s="327" customFormat="1" ht="43.5" customHeight="1" x14ac:dyDescent="0.25">
      <c r="A55" s="560"/>
      <c r="B55" s="553"/>
      <c r="C55" s="510" t="s">
        <v>1235</v>
      </c>
      <c r="D55" s="379" t="s">
        <v>1179</v>
      </c>
      <c r="E55" s="371" t="s">
        <v>1304</v>
      </c>
      <c r="F55" s="377"/>
      <c r="G55" s="377"/>
      <c r="H55" s="377">
        <v>1</v>
      </c>
      <c r="I55" s="377"/>
      <c r="J55" s="377"/>
      <c r="K55" s="377"/>
      <c r="L55" s="376">
        <v>1</v>
      </c>
      <c r="M55" s="376"/>
      <c r="N55" s="377"/>
      <c r="O55" s="377">
        <v>1</v>
      </c>
      <c r="P55" s="377"/>
      <c r="Q55" s="377"/>
      <c r="R55" s="338">
        <f>SUBTOTAL(9,F55:Q55)</f>
        <v>3</v>
      </c>
      <c r="S55" s="389" t="s">
        <v>1462</v>
      </c>
      <c r="T55" s="387"/>
      <c r="U55" s="387"/>
      <c r="V55" s="388"/>
      <c r="W55" s="380" t="s">
        <v>1517</v>
      </c>
    </row>
    <row r="56" spans="1:30" s="327" customFormat="1" ht="45" x14ac:dyDescent="0.25">
      <c r="A56" s="561"/>
      <c r="B56" s="513"/>
      <c r="C56" s="510"/>
      <c r="D56" s="379" t="s">
        <v>1180</v>
      </c>
      <c r="E56" s="368" t="s">
        <v>1276</v>
      </c>
      <c r="F56" s="377"/>
      <c r="G56" s="377"/>
      <c r="H56" s="377"/>
      <c r="I56" s="377"/>
      <c r="J56" s="377">
        <v>1</v>
      </c>
      <c r="K56" s="377"/>
      <c r="L56" s="376"/>
      <c r="M56" s="376"/>
      <c r="N56" s="377"/>
      <c r="O56" s="377"/>
      <c r="P56" s="377"/>
      <c r="Q56" s="377"/>
      <c r="R56" s="338">
        <f>SUBTOTAL(9,F56:Q56)</f>
        <v>1</v>
      </c>
      <c r="S56" s="389" t="s">
        <v>1144</v>
      </c>
      <c r="T56" s="389" t="s">
        <v>1208</v>
      </c>
      <c r="U56" s="387"/>
      <c r="V56" s="388"/>
      <c r="W56" s="380" t="s">
        <v>1517</v>
      </c>
    </row>
    <row r="57" spans="1:30" s="327" customFormat="1" ht="0.75" customHeight="1" x14ac:dyDescent="0.25">
      <c r="A57" s="469"/>
      <c r="B57" s="470"/>
      <c r="C57" s="510"/>
      <c r="D57" s="379"/>
      <c r="E57" s="368"/>
      <c r="F57" s="377"/>
      <c r="G57" s="377"/>
      <c r="H57" s="377"/>
      <c r="I57" s="377"/>
      <c r="J57" s="377"/>
      <c r="K57" s="377"/>
      <c r="L57" s="376"/>
      <c r="M57" s="376"/>
      <c r="N57" s="377"/>
      <c r="O57" s="377"/>
      <c r="P57" s="377"/>
      <c r="Q57" s="377"/>
      <c r="R57" s="377"/>
      <c r="S57" s="389" t="s">
        <v>1384</v>
      </c>
      <c r="T57" s="387"/>
      <c r="U57" s="387"/>
      <c r="V57" s="388"/>
      <c r="W57" s="388"/>
    </row>
    <row r="58" spans="1:30" s="327" customFormat="1" ht="96" customHeight="1" x14ac:dyDescent="0.25">
      <c r="A58" s="471" t="s">
        <v>1232</v>
      </c>
      <c r="B58" s="471" t="s">
        <v>1165</v>
      </c>
      <c r="C58" s="471" t="s">
        <v>1237</v>
      </c>
      <c r="D58" s="378" t="s">
        <v>1347</v>
      </c>
      <c r="E58" s="472" t="s">
        <v>1457</v>
      </c>
      <c r="F58" s="377"/>
      <c r="G58" s="377"/>
      <c r="H58" s="377"/>
      <c r="I58" s="377"/>
      <c r="J58" s="377"/>
      <c r="K58" s="377"/>
      <c r="L58" s="376">
        <v>1</v>
      </c>
      <c r="M58" s="376"/>
      <c r="N58" s="377"/>
      <c r="O58" s="377"/>
      <c r="P58" s="419"/>
      <c r="Q58" s="377"/>
      <c r="R58" s="338">
        <f>SUM(F58:Q58)</f>
        <v>1</v>
      </c>
      <c r="S58" s="473" t="s">
        <v>1385</v>
      </c>
      <c r="T58" s="387"/>
      <c r="U58" s="387"/>
      <c r="V58" s="388"/>
      <c r="W58" s="381" t="s">
        <v>1492</v>
      </c>
    </row>
    <row r="59" spans="1:30" s="327" customFormat="1" ht="42" customHeight="1" x14ac:dyDescent="0.25">
      <c r="A59" s="509" t="s">
        <v>1238</v>
      </c>
      <c r="B59" s="510" t="s">
        <v>1166</v>
      </c>
      <c r="C59" s="510" t="s">
        <v>1239</v>
      </c>
      <c r="D59" s="379" t="s">
        <v>1209</v>
      </c>
      <c r="E59" s="368" t="s">
        <v>1307</v>
      </c>
      <c r="F59" s="419"/>
      <c r="G59" s="419"/>
      <c r="H59" s="419"/>
      <c r="I59" s="419"/>
      <c r="J59" s="419"/>
      <c r="K59" s="419">
        <v>1</v>
      </c>
      <c r="L59" s="420"/>
      <c r="M59" s="420"/>
      <c r="N59" s="419"/>
      <c r="O59" s="419"/>
      <c r="P59" s="419"/>
      <c r="Q59" s="419"/>
      <c r="R59" s="363">
        <f>SUBTOTAL(9,F59:Q59)</f>
        <v>1</v>
      </c>
      <c r="S59" s="389" t="s">
        <v>1208</v>
      </c>
      <c r="T59" s="387" t="s">
        <v>1144</v>
      </c>
      <c r="U59" s="387"/>
      <c r="V59" s="388"/>
      <c r="W59" s="412" t="s">
        <v>1518</v>
      </c>
    </row>
    <row r="60" spans="1:30" s="327" customFormat="1" ht="45" x14ac:dyDescent="0.25">
      <c r="A60" s="509"/>
      <c r="B60" s="510"/>
      <c r="C60" s="510"/>
      <c r="D60" s="379" t="s">
        <v>1210</v>
      </c>
      <c r="E60" s="368" t="s">
        <v>1308</v>
      </c>
      <c r="F60" s="377"/>
      <c r="G60" s="377"/>
      <c r="H60" s="377">
        <v>1</v>
      </c>
      <c r="I60" s="419"/>
      <c r="J60" s="419"/>
      <c r="K60" s="419"/>
      <c r="L60" s="420"/>
      <c r="M60" s="420"/>
      <c r="N60" s="419"/>
      <c r="O60" s="419"/>
      <c r="P60" s="419"/>
      <c r="Q60" s="419"/>
      <c r="R60" s="338">
        <f>SUBTOTAL(9,F60:Q60)</f>
        <v>1</v>
      </c>
      <c r="S60" s="473" t="s">
        <v>1477</v>
      </c>
      <c r="T60" s="387"/>
      <c r="U60" s="387"/>
      <c r="V60" s="387"/>
      <c r="W60" s="412" t="s">
        <v>1505</v>
      </c>
    </row>
    <row r="61" spans="1:30" s="327" customFormat="1" ht="36.75" customHeight="1" x14ac:dyDescent="0.25">
      <c r="A61" s="509"/>
      <c r="B61" s="510"/>
      <c r="C61" s="510"/>
      <c r="D61" s="379" t="s">
        <v>1350</v>
      </c>
      <c r="E61" s="476" t="s">
        <v>1353</v>
      </c>
      <c r="F61" s="421"/>
      <c r="G61" s="421"/>
      <c r="H61" s="421">
        <v>1</v>
      </c>
      <c r="I61" s="421"/>
      <c r="J61" s="421"/>
      <c r="K61" s="421">
        <v>1</v>
      </c>
      <c r="L61" s="422"/>
      <c r="M61" s="422"/>
      <c r="N61" s="421">
        <v>1</v>
      </c>
      <c r="O61" s="421"/>
      <c r="P61" s="421"/>
      <c r="Q61" s="421">
        <v>1</v>
      </c>
      <c r="R61" s="338">
        <f>SUBTOTAL(9,F61:Q61)</f>
        <v>4</v>
      </c>
      <c r="S61" s="389" t="s">
        <v>1478</v>
      </c>
      <c r="T61" s="387"/>
      <c r="U61" s="387"/>
      <c r="V61" s="388"/>
      <c r="W61" s="386" t="s">
        <v>1513</v>
      </c>
    </row>
    <row r="62" spans="1:30" s="327" customFormat="1" ht="44.25" customHeight="1" x14ac:dyDescent="0.25">
      <c r="A62" s="509"/>
      <c r="B62" s="510"/>
      <c r="C62" s="510"/>
      <c r="D62" s="537" t="s">
        <v>1351</v>
      </c>
      <c r="E62" s="512" t="s">
        <v>1280</v>
      </c>
      <c r="F62" s="539"/>
      <c r="G62" s="539"/>
      <c r="H62" s="539">
        <v>1</v>
      </c>
      <c r="I62" s="539"/>
      <c r="J62" s="539"/>
      <c r="K62" s="539">
        <v>1</v>
      </c>
      <c r="L62" s="541"/>
      <c r="M62" s="541"/>
      <c r="N62" s="539">
        <v>1</v>
      </c>
      <c r="O62" s="539"/>
      <c r="P62" s="539"/>
      <c r="Q62" s="539">
        <v>1</v>
      </c>
      <c r="R62" s="539">
        <f>SUM(F62:Q62)</f>
        <v>4</v>
      </c>
      <c r="S62" s="547" t="s">
        <v>1386</v>
      </c>
      <c r="T62" s="549" t="s">
        <v>1138</v>
      </c>
      <c r="U62" s="551"/>
      <c r="V62" s="543"/>
      <c r="W62" s="545" t="s">
        <v>1503</v>
      </c>
    </row>
    <row r="63" spans="1:30" s="327" customFormat="1" x14ac:dyDescent="0.25">
      <c r="A63" s="509"/>
      <c r="B63" s="510"/>
      <c r="C63" s="510"/>
      <c r="D63" s="538"/>
      <c r="E63" s="513"/>
      <c r="F63" s="540"/>
      <c r="G63" s="540"/>
      <c r="H63" s="540"/>
      <c r="I63" s="540"/>
      <c r="J63" s="540"/>
      <c r="K63" s="540"/>
      <c r="L63" s="542"/>
      <c r="M63" s="542"/>
      <c r="N63" s="540"/>
      <c r="O63" s="540"/>
      <c r="P63" s="540"/>
      <c r="Q63" s="540"/>
      <c r="R63" s="540"/>
      <c r="S63" s="548"/>
      <c r="T63" s="550"/>
      <c r="U63" s="552"/>
      <c r="V63" s="544"/>
      <c r="W63" s="546"/>
    </row>
    <row r="64" spans="1:30" s="327" customFormat="1" ht="30.75" customHeight="1" x14ac:dyDescent="0.25">
      <c r="A64" s="476"/>
      <c r="B64" s="512" t="s">
        <v>1167</v>
      </c>
      <c r="C64" s="512" t="s">
        <v>1243</v>
      </c>
      <c r="D64" s="379" t="s">
        <v>1211</v>
      </c>
      <c r="E64" s="477" t="s">
        <v>1467</v>
      </c>
      <c r="F64" s="478"/>
      <c r="G64" s="478"/>
      <c r="H64" s="478">
        <v>1</v>
      </c>
      <c r="I64" s="478"/>
      <c r="J64" s="478"/>
      <c r="K64" s="478">
        <v>1</v>
      </c>
      <c r="L64" s="479"/>
      <c r="M64" s="479"/>
      <c r="N64" s="478">
        <v>1</v>
      </c>
      <c r="O64" s="478"/>
      <c r="P64" s="478"/>
      <c r="Q64" s="478">
        <v>1</v>
      </c>
      <c r="R64" s="484">
        <f t="shared" ref="R64:R65" si="3">SUM(F64:Q64)</f>
        <v>4</v>
      </c>
      <c r="S64" s="480" t="s">
        <v>1138</v>
      </c>
      <c r="T64" s="481"/>
      <c r="U64" s="482"/>
      <c r="V64" s="483"/>
      <c r="W64" s="491" t="s">
        <v>1513</v>
      </c>
    </row>
    <row r="65" spans="1:23" s="327" customFormat="1" ht="42.75" x14ac:dyDescent="0.25">
      <c r="A65" s="476"/>
      <c r="B65" s="553"/>
      <c r="C65" s="553"/>
      <c r="D65" s="379" t="s">
        <v>1212</v>
      </c>
      <c r="E65" s="477" t="s">
        <v>1468</v>
      </c>
      <c r="F65" s="478"/>
      <c r="G65" s="478">
        <v>1</v>
      </c>
      <c r="H65" s="478"/>
      <c r="I65" s="478"/>
      <c r="J65" s="478">
        <v>1</v>
      </c>
      <c r="K65" s="478"/>
      <c r="L65" s="479"/>
      <c r="M65" s="479">
        <v>1</v>
      </c>
      <c r="N65" s="478"/>
      <c r="O65" s="478"/>
      <c r="P65" s="478">
        <v>1</v>
      </c>
      <c r="Q65" s="478"/>
      <c r="R65" s="484">
        <f t="shared" si="3"/>
        <v>4</v>
      </c>
      <c r="S65" s="480" t="s">
        <v>1460</v>
      </c>
      <c r="T65" s="485" t="s">
        <v>1208</v>
      </c>
      <c r="U65" s="482"/>
      <c r="V65" s="483"/>
      <c r="W65" s="492" t="s">
        <v>1519</v>
      </c>
    </row>
    <row r="66" spans="1:23" s="327" customFormat="1" ht="45" x14ac:dyDescent="0.25">
      <c r="A66" s="476"/>
      <c r="B66" s="553"/>
      <c r="C66" s="553"/>
      <c r="D66" s="379" t="s">
        <v>1356</v>
      </c>
      <c r="E66" s="477" t="s">
        <v>1466</v>
      </c>
      <c r="F66" s="478">
        <v>1</v>
      </c>
      <c r="G66" s="478">
        <v>1</v>
      </c>
      <c r="H66" s="478">
        <v>1</v>
      </c>
      <c r="I66" s="478">
        <v>1</v>
      </c>
      <c r="J66" s="478">
        <v>1</v>
      </c>
      <c r="K66" s="478">
        <v>1</v>
      </c>
      <c r="L66" s="478">
        <v>1</v>
      </c>
      <c r="M66" s="478">
        <v>1</v>
      </c>
      <c r="N66" s="478">
        <v>1</v>
      </c>
      <c r="O66" s="478">
        <v>1</v>
      </c>
      <c r="P66" s="478">
        <v>1</v>
      </c>
      <c r="Q66" s="478">
        <v>1</v>
      </c>
      <c r="R66" s="484">
        <f t="shared" ref="R66:R67" si="4">SUM(F66:Q66)</f>
        <v>12</v>
      </c>
      <c r="S66" s="480" t="s">
        <v>1462</v>
      </c>
      <c r="T66" s="481"/>
      <c r="U66" s="482"/>
      <c r="V66" s="483"/>
      <c r="W66" s="492" t="s">
        <v>1520</v>
      </c>
    </row>
    <row r="67" spans="1:23" s="327" customFormat="1" ht="42.75" x14ac:dyDescent="0.25">
      <c r="A67" s="476"/>
      <c r="B67" s="553"/>
      <c r="C67" s="553"/>
      <c r="D67" s="493" t="s">
        <v>1357</v>
      </c>
      <c r="E67" s="494" t="s">
        <v>1314</v>
      </c>
      <c r="F67" s="495">
        <v>1</v>
      </c>
      <c r="G67" s="495">
        <v>1</v>
      </c>
      <c r="H67" s="495">
        <v>1</v>
      </c>
      <c r="I67" s="495">
        <v>1</v>
      </c>
      <c r="J67" s="495">
        <v>1</v>
      </c>
      <c r="K67" s="495">
        <v>1</v>
      </c>
      <c r="L67" s="495">
        <v>1</v>
      </c>
      <c r="M67" s="495">
        <v>1</v>
      </c>
      <c r="N67" s="495">
        <v>1</v>
      </c>
      <c r="O67" s="495">
        <v>1</v>
      </c>
      <c r="P67" s="495">
        <v>1</v>
      </c>
      <c r="Q67" s="495">
        <v>1</v>
      </c>
      <c r="R67" s="496">
        <f t="shared" si="4"/>
        <v>12</v>
      </c>
      <c r="S67" s="497" t="s">
        <v>1462</v>
      </c>
      <c r="T67" s="498"/>
      <c r="U67" s="499"/>
      <c r="V67" s="500"/>
      <c r="W67" s="501" t="s">
        <v>1521</v>
      </c>
    </row>
    <row r="68" spans="1:23" s="327" customFormat="1" ht="42.75" x14ac:dyDescent="0.25">
      <c r="A68" s="476"/>
      <c r="B68" s="553"/>
      <c r="C68" s="553"/>
      <c r="D68" s="379" t="s">
        <v>1358</v>
      </c>
      <c r="E68" s="477" t="s">
        <v>1465</v>
      </c>
      <c r="F68" s="478"/>
      <c r="G68" s="478"/>
      <c r="H68" s="478">
        <v>1</v>
      </c>
      <c r="I68" s="478"/>
      <c r="J68" s="478"/>
      <c r="K68" s="478">
        <v>1</v>
      </c>
      <c r="L68" s="479"/>
      <c r="M68" s="479"/>
      <c r="N68" s="478">
        <v>1</v>
      </c>
      <c r="O68" s="478"/>
      <c r="P68" s="478"/>
      <c r="Q68" s="478">
        <v>1</v>
      </c>
      <c r="R68" s="484">
        <f t="shared" ref="R68:R69" si="5">SUM(F68:Q68)</f>
        <v>4</v>
      </c>
      <c r="S68" s="480" t="s">
        <v>1462</v>
      </c>
      <c r="T68" s="481"/>
      <c r="U68" s="482"/>
      <c r="V68" s="483"/>
      <c r="W68" s="492" t="s">
        <v>1520</v>
      </c>
    </row>
    <row r="69" spans="1:23" s="327" customFormat="1" ht="24" customHeight="1" x14ac:dyDescent="0.25">
      <c r="A69" s="476"/>
      <c r="B69" s="553"/>
      <c r="C69" s="553"/>
      <c r="D69" s="379" t="s">
        <v>1469</v>
      </c>
      <c r="E69" s="477" t="s">
        <v>1464</v>
      </c>
      <c r="F69" s="478">
        <v>1</v>
      </c>
      <c r="G69" s="478">
        <v>1</v>
      </c>
      <c r="H69" s="478">
        <v>1</v>
      </c>
      <c r="I69" s="478">
        <v>1</v>
      </c>
      <c r="J69" s="478">
        <v>1</v>
      </c>
      <c r="K69" s="478">
        <v>1</v>
      </c>
      <c r="L69" s="478">
        <v>1</v>
      </c>
      <c r="M69" s="478">
        <v>1</v>
      </c>
      <c r="N69" s="478">
        <v>1</v>
      </c>
      <c r="O69" s="478">
        <v>1</v>
      </c>
      <c r="P69" s="478">
        <v>1</v>
      </c>
      <c r="Q69" s="478">
        <v>1</v>
      </c>
      <c r="R69" s="484">
        <f t="shared" si="5"/>
        <v>12</v>
      </c>
      <c r="S69" s="480" t="s">
        <v>1462</v>
      </c>
      <c r="T69" s="481"/>
      <c r="U69" s="482"/>
      <c r="V69" s="483"/>
      <c r="W69" s="492" t="s">
        <v>1520</v>
      </c>
    </row>
    <row r="70" spans="1:23" s="327" customFormat="1" ht="38.25" customHeight="1" x14ac:dyDescent="0.25">
      <c r="A70" s="509" t="s">
        <v>1242</v>
      </c>
      <c r="B70" s="553"/>
      <c r="C70" s="553"/>
      <c r="D70" s="379" t="s">
        <v>1470</v>
      </c>
      <c r="E70" s="371" t="s">
        <v>1312</v>
      </c>
      <c r="F70" s="421">
        <v>1</v>
      </c>
      <c r="G70" s="421">
        <v>1</v>
      </c>
      <c r="H70" s="421">
        <v>1</v>
      </c>
      <c r="I70" s="421">
        <v>1</v>
      </c>
      <c r="J70" s="421">
        <v>1</v>
      </c>
      <c r="K70" s="421">
        <v>1</v>
      </c>
      <c r="L70" s="422">
        <v>1</v>
      </c>
      <c r="M70" s="422">
        <v>1</v>
      </c>
      <c r="N70" s="421">
        <v>1</v>
      </c>
      <c r="O70" s="421">
        <v>1</v>
      </c>
      <c r="P70" s="421">
        <v>1</v>
      </c>
      <c r="Q70" s="421">
        <v>1</v>
      </c>
      <c r="R70" s="421">
        <f>SUM(F70:Q70)</f>
        <v>12</v>
      </c>
      <c r="S70" s="389" t="s">
        <v>1138</v>
      </c>
      <c r="T70" s="387"/>
      <c r="U70" s="387"/>
      <c r="V70" s="388"/>
      <c r="W70" s="492" t="s">
        <v>1522</v>
      </c>
    </row>
    <row r="71" spans="1:23" s="327" customFormat="1" ht="36" customHeight="1" x14ac:dyDescent="0.25">
      <c r="A71" s="509"/>
      <c r="B71" s="553"/>
      <c r="C71" s="553"/>
      <c r="D71" s="379" t="s">
        <v>1400</v>
      </c>
      <c r="E71" s="371" t="s">
        <v>1313</v>
      </c>
      <c r="F71" s="377"/>
      <c r="G71" s="421">
        <v>1</v>
      </c>
      <c r="H71" s="421"/>
      <c r="I71" s="421">
        <v>1</v>
      </c>
      <c r="J71" s="421"/>
      <c r="K71" s="421">
        <v>1</v>
      </c>
      <c r="L71" s="422"/>
      <c r="M71" s="422">
        <v>1</v>
      </c>
      <c r="N71" s="421"/>
      <c r="O71" s="421">
        <v>1</v>
      </c>
      <c r="P71" s="421"/>
      <c r="Q71" s="421">
        <v>1</v>
      </c>
      <c r="R71" s="421">
        <f t="shared" ref="R71:R79" si="6">SUM(F71:Q71)</f>
        <v>6</v>
      </c>
      <c r="S71" s="389" t="s">
        <v>1138</v>
      </c>
      <c r="T71" s="387"/>
      <c r="U71" s="387"/>
      <c r="V71" s="388"/>
      <c r="W71" s="492" t="s">
        <v>1522</v>
      </c>
    </row>
    <row r="72" spans="1:23" s="327" customFormat="1" ht="36" customHeight="1" x14ac:dyDescent="0.25">
      <c r="A72" s="509"/>
      <c r="B72" s="553"/>
      <c r="C72" s="553"/>
      <c r="D72" s="493" t="s">
        <v>1402</v>
      </c>
      <c r="E72" s="502" t="s">
        <v>1314</v>
      </c>
      <c r="F72" s="503"/>
      <c r="G72" s="503">
        <v>1</v>
      </c>
      <c r="H72" s="503"/>
      <c r="I72" s="503">
        <v>1</v>
      </c>
      <c r="J72" s="503"/>
      <c r="K72" s="503">
        <v>1</v>
      </c>
      <c r="L72" s="504"/>
      <c r="M72" s="504">
        <v>1</v>
      </c>
      <c r="N72" s="503"/>
      <c r="O72" s="503">
        <v>1</v>
      </c>
      <c r="P72" s="503"/>
      <c r="Q72" s="503">
        <v>1</v>
      </c>
      <c r="R72" s="503">
        <f t="shared" si="6"/>
        <v>6</v>
      </c>
      <c r="S72" s="505" t="s">
        <v>1462</v>
      </c>
      <c r="T72" s="506"/>
      <c r="U72" s="506"/>
      <c r="V72" s="507"/>
      <c r="W72" s="508" t="s">
        <v>1523</v>
      </c>
    </row>
    <row r="73" spans="1:23" s="327" customFormat="1" ht="47.25" customHeight="1" x14ac:dyDescent="0.25">
      <c r="A73" s="509"/>
      <c r="B73" s="553"/>
      <c r="C73" s="553"/>
      <c r="D73" s="379" t="s">
        <v>1404</v>
      </c>
      <c r="E73" s="371" t="s">
        <v>1401</v>
      </c>
      <c r="F73" s="421">
        <v>1</v>
      </c>
      <c r="G73" s="421">
        <v>1</v>
      </c>
      <c r="H73" s="421">
        <v>1</v>
      </c>
      <c r="I73" s="421">
        <v>1</v>
      </c>
      <c r="J73" s="421">
        <v>1</v>
      </c>
      <c r="K73" s="421">
        <v>1</v>
      </c>
      <c r="L73" s="422">
        <v>1</v>
      </c>
      <c r="M73" s="422">
        <v>1</v>
      </c>
      <c r="N73" s="421">
        <v>1</v>
      </c>
      <c r="O73" s="421">
        <v>1</v>
      </c>
      <c r="P73" s="421">
        <v>1</v>
      </c>
      <c r="Q73" s="421">
        <v>1</v>
      </c>
      <c r="R73" s="421">
        <f t="shared" si="6"/>
        <v>12</v>
      </c>
      <c r="S73" s="389" t="s">
        <v>1462</v>
      </c>
      <c r="T73" s="387"/>
      <c r="U73" s="387"/>
      <c r="V73" s="388"/>
      <c r="W73" s="492" t="s">
        <v>1513</v>
      </c>
    </row>
    <row r="74" spans="1:23" s="327" customFormat="1" ht="51" customHeight="1" x14ac:dyDescent="0.25">
      <c r="A74" s="509"/>
      <c r="B74" s="553"/>
      <c r="C74" s="553"/>
      <c r="D74" s="379" t="s">
        <v>1405</v>
      </c>
      <c r="E74" s="371" t="s">
        <v>1403</v>
      </c>
      <c r="F74" s="421">
        <v>1</v>
      </c>
      <c r="G74" s="421">
        <v>1</v>
      </c>
      <c r="H74" s="421">
        <v>1</v>
      </c>
      <c r="I74" s="421">
        <v>1</v>
      </c>
      <c r="J74" s="421">
        <v>1</v>
      </c>
      <c r="K74" s="421">
        <v>1</v>
      </c>
      <c r="L74" s="422">
        <v>1</v>
      </c>
      <c r="M74" s="422">
        <v>1</v>
      </c>
      <c r="N74" s="421">
        <v>1</v>
      </c>
      <c r="O74" s="421">
        <v>1</v>
      </c>
      <c r="P74" s="421">
        <v>1</v>
      </c>
      <c r="Q74" s="421">
        <v>1</v>
      </c>
      <c r="R74" s="421">
        <f t="shared" si="6"/>
        <v>12</v>
      </c>
      <c r="S74" s="389" t="s">
        <v>1138</v>
      </c>
      <c r="T74" s="387"/>
      <c r="U74" s="387"/>
      <c r="V74" s="388"/>
      <c r="W74" s="492" t="s">
        <v>1524</v>
      </c>
    </row>
    <row r="75" spans="1:23" s="327" customFormat="1" ht="60" x14ac:dyDescent="0.25">
      <c r="A75" s="509"/>
      <c r="B75" s="553"/>
      <c r="C75" s="553"/>
      <c r="D75" s="379" t="s">
        <v>1407</v>
      </c>
      <c r="E75" s="371" t="s">
        <v>1463</v>
      </c>
      <c r="F75" s="421"/>
      <c r="G75" s="421"/>
      <c r="H75" s="421">
        <v>1</v>
      </c>
      <c r="I75" s="421"/>
      <c r="J75" s="421"/>
      <c r="K75" s="421">
        <v>1</v>
      </c>
      <c r="L75" s="422"/>
      <c r="M75" s="422"/>
      <c r="N75" s="421">
        <v>1</v>
      </c>
      <c r="O75" s="421"/>
      <c r="P75" s="421"/>
      <c r="Q75" s="421">
        <v>1</v>
      </c>
      <c r="R75" s="421">
        <f>SUM(F75:Q75)</f>
        <v>4</v>
      </c>
      <c r="S75" s="389" t="s">
        <v>1138</v>
      </c>
      <c r="T75" s="387"/>
      <c r="U75" s="387"/>
      <c r="V75" s="388"/>
      <c r="W75" s="492" t="s">
        <v>1525</v>
      </c>
    </row>
    <row r="76" spans="1:23" s="327" customFormat="1" ht="66.75" customHeight="1" x14ac:dyDescent="0.25">
      <c r="A76" s="509" t="s">
        <v>1232</v>
      </c>
      <c r="B76" s="553"/>
      <c r="C76" s="553"/>
      <c r="D76" s="379" t="s">
        <v>1471</v>
      </c>
      <c r="E76" s="371" t="s">
        <v>1406</v>
      </c>
      <c r="F76" s="421"/>
      <c r="G76" s="421"/>
      <c r="H76" s="421">
        <v>1</v>
      </c>
      <c r="I76" s="421"/>
      <c r="J76" s="421"/>
      <c r="K76" s="421">
        <v>1</v>
      </c>
      <c r="L76" s="422"/>
      <c r="M76" s="422"/>
      <c r="N76" s="421">
        <v>1</v>
      </c>
      <c r="O76" s="421"/>
      <c r="P76" s="421"/>
      <c r="Q76" s="421">
        <v>1</v>
      </c>
      <c r="R76" s="421">
        <f t="shared" si="6"/>
        <v>4</v>
      </c>
      <c r="S76" s="389" t="s">
        <v>1460</v>
      </c>
      <c r="T76" s="387"/>
      <c r="U76" s="387"/>
      <c r="V76" s="388"/>
      <c r="W76" s="492" t="s">
        <v>1526</v>
      </c>
    </row>
    <row r="77" spans="1:23" s="327" customFormat="1" ht="61.5" customHeight="1" x14ac:dyDescent="0.25">
      <c r="A77" s="509"/>
      <c r="B77" s="553"/>
      <c r="C77" s="513"/>
      <c r="D77" s="379" t="s">
        <v>1472</v>
      </c>
      <c r="E77" s="371" t="s">
        <v>1527</v>
      </c>
      <c r="F77" s="421">
        <v>1</v>
      </c>
      <c r="G77" s="421">
        <v>1</v>
      </c>
      <c r="H77" s="421">
        <v>1</v>
      </c>
      <c r="I77" s="421">
        <v>1</v>
      </c>
      <c r="J77" s="421">
        <v>1</v>
      </c>
      <c r="K77" s="421">
        <v>1</v>
      </c>
      <c r="L77" s="422">
        <v>1</v>
      </c>
      <c r="M77" s="422">
        <v>1</v>
      </c>
      <c r="N77" s="421">
        <v>1</v>
      </c>
      <c r="O77" s="421">
        <v>1</v>
      </c>
      <c r="P77" s="421">
        <v>1</v>
      </c>
      <c r="Q77" s="421">
        <v>1</v>
      </c>
      <c r="R77" s="421">
        <f t="shared" si="6"/>
        <v>12</v>
      </c>
      <c r="S77" s="389" t="s">
        <v>1462</v>
      </c>
      <c r="T77" s="387"/>
      <c r="U77" s="387"/>
      <c r="V77" s="388"/>
      <c r="W77" s="492" t="s">
        <v>1520</v>
      </c>
    </row>
    <row r="78" spans="1:23" s="327" customFormat="1" ht="51.75" customHeight="1" x14ac:dyDescent="0.25">
      <c r="A78" s="554"/>
      <c r="B78" s="553"/>
      <c r="C78" s="510" t="s">
        <v>1387</v>
      </c>
      <c r="D78" s="379" t="s">
        <v>1359</v>
      </c>
      <c r="E78" s="371" t="s">
        <v>1388</v>
      </c>
      <c r="F78" s="421">
        <v>1</v>
      </c>
      <c r="G78" s="421">
        <v>1</v>
      </c>
      <c r="H78" s="421">
        <v>1</v>
      </c>
      <c r="I78" s="421">
        <v>1</v>
      </c>
      <c r="J78" s="421">
        <v>1</v>
      </c>
      <c r="K78" s="421">
        <v>1</v>
      </c>
      <c r="L78" s="422">
        <v>1</v>
      </c>
      <c r="M78" s="422">
        <v>1</v>
      </c>
      <c r="N78" s="421">
        <v>1</v>
      </c>
      <c r="O78" s="421">
        <v>1</v>
      </c>
      <c r="P78" s="421">
        <v>1</v>
      </c>
      <c r="Q78" s="421">
        <v>1</v>
      </c>
      <c r="R78" s="421">
        <f t="shared" si="6"/>
        <v>12</v>
      </c>
      <c r="S78" s="389" t="s">
        <v>1138</v>
      </c>
      <c r="T78" s="387"/>
      <c r="U78" s="387"/>
      <c r="V78" s="388"/>
      <c r="W78" s="492" t="s">
        <v>1520</v>
      </c>
    </row>
    <row r="79" spans="1:23" s="327" customFormat="1" ht="75" x14ac:dyDescent="0.25">
      <c r="A79" s="555"/>
      <c r="B79" s="513"/>
      <c r="C79" s="510"/>
      <c r="D79" s="379" t="s">
        <v>1360</v>
      </c>
      <c r="E79" s="368" t="s">
        <v>1389</v>
      </c>
      <c r="F79" s="421"/>
      <c r="G79" s="421"/>
      <c r="H79" s="421">
        <v>1</v>
      </c>
      <c r="I79" s="421"/>
      <c r="J79" s="421"/>
      <c r="K79" s="421">
        <v>1</v>
      </c>
      <c r="L79" s="422"/>
      <c r="M79" s="422"/>
      <c r="N79" s="421">
        <v>1</v>
      </c>
      <c r="O79" s="421"/>
      <c r="P79" s="421"/>
      <c r="Q79" s="421">
        <v>1</v>
      </c>
      <c r="R79" s="421">
        <f t="shared" si="6"/>
        <v>4</v>
      </c>
      <c r="S79" s="389" t="s">
        <v>1208</v>
      </c>
      <c r="T79" s="387"/>
      <c r="U79" s="387"/>
      <c r="V79" s="388"/>
      <c r="W79" s="492" t="s">
        <v>1520</v>
      </c>
    </row>
    <row r="80" spans="1:23" s="327" customFormat="1" x14ac:dyDescent="0.25">
      <c r="L80" s="326"/>
      <c r="M80" s="324"/>
      <c r="N80" s="325"/>
      <c r="O80" s="325"/>
      <c r="P80" s="325"/>
      <c r="Q80" s="325"/>
      <c r="R80" s="325"/>
      <c r="S80" s="325"/>
      <c r="T80" s="325"/>
      <c r="U80" s="325"/>
    </row>
    <row r="81" spans="12:21" s="327" customFormat="1" x14ac:dyDescent="0.25">
      <c r="L81" s="326"/>
      <c r="M81" s="324"/>
      <c r="N81" s="325"/>
      <c r="O81" s="325"/>
      <c r="P81" s="325"/>
      <c r="Q81" s="325"/>
      <c r="R81" s="325"/>
      <c r="S81" s="325"/>
      <c r="T81" s="325"/>
      <c r="U81" s="325"/>
    </row>
    <row r="82" spans="12:21" s="327" customFormat="1" x14ac:dyDescent="0.25">
      <c r="L82" s="326"/>
      <c r="M82" s="324"/>
      <c r="N82" s="325"/>
      <c r="O82" s="325"/>
      <c r="P82" s="325"/>
      <c r="Q82" s="325"/>
      <c r="R82" s="325"/>
      <c r="S82" s="325"/>
      <c r="T82" s="325"/>
      <c r="U82" s="325"/>
    </row>
    <row r="83" spans="12:21" s="327" customFormat="1" x14ac:dyDescent="0.25">
      <c r="L83" s="326"/>
      <c r="M83" s="324"/>
      <c r="N83" s="325"/>
      <c r="O83" s="325"/>
      <c r="P83" s="325"/>
      <c r="Q83" s="325"/>
      <c r="R83" s="325"/>
      <c r="S83" s="325"/>
      <c r="T83" s="325"/>
      <c r="U83" s="325"/>
    </row>
    <row r="84" spans="12:21" s="327" customFormat="1" x14ac:dyDescent="0.25">
      <c r="L84" s="326"/>
      <c r="M84" s="324"/>
      <c r="N84" s="325"/>
      <c r="O84" s="325"/>
      <c r="P84" s="325"/>
      <c r="Q84" s="325"/>
      <c r="R84" s="325"/>
      <c r="S84" s="325"/>
      <c r="T84" s="325"/>
      <c r="U84" s="325"/>
    </row>
    <row r="85" spans="12:21" s="327" customFormat="1" x14ac:dyDescent="0.25">
      <c r="L85" s="326"/>
      <c r="M85" s="324"/>
      <c r="N85" s="325"/>
      <c r="O85" s="325"/>
      <c r="P85" s="325"/>
      <c r="Q85" s="325"/>
      <c r="R85" s="325"/>
      <c r="S85" s="325"/>
      <c r="T85" s="325"/>
      <c r="U85" s="325"/>
    </row>
    <row r="86" spans="12:21" s="327" customFormat="1" x14ac:dyDescent="0.25">
      <c r="L86" s="326"/>
      <c r="M86" s="324"/>
      <c r="N86" s="325"/>
      <c r="O86" s="325"/>
      <c r="P86" s="325"/>
      <c r="Q86" s="325"/>
      <c r="R86" s="325"/>
      <c r="S86" s="325"/>
      <c r="T86" s="325"/>
      <c r="U86" s="325"/>
    </row>
    <row r="87" spans="12:21" s="327" customFormat="1" x14ac:dyDescent="0.25">
      <c r="L87" s="326"/>
      <c r="M87" s="324"/>
      <c r="N87" s="325"/>
      <c r="O87" s="325"/>
      <c r="P87" s="325"/>
      <c r="Q87" s="325"/>
      <c r="R87" s="325"/>
      <c r="S87" s="325"/>
      <c r="T87" s="325"/>
      <c r="U87" s="325"/>
    </row>
    <row r="88" spans="12:21" s="327" customFormat="1" x14ac:dyDescent="0.25">
      <c r="L88" s="326"/>
      <c r="M88" s="324"/>
      <c r="N88" s="325"/>
      <c r="O88" s="325"/>
      <c r="P88" s="325"/>
      <c r="Q88" s="325"/>
      <c r="R88" s="325"/>
      <c r="S88" s="325"/>
      <c r="T88" s="325"/>
      <c r="U88" s="325"/>
    </row>
    <row r="89" spans="12:21" s="327" customFormat="1" x14ac:dyDescent="0.25">
      <c r="L89" s="326"/>
      <c r="M89" s="324"/>
      <c r="N89" s="325"/>
      <c r="O89" s="325"/>
      <c r="P89" s="325"/>
      <c r="Q89" s="325"/>
      <c r="R89" s="325"/>
      <c r="S89" s="325"/>
      <c r="T89" s="325"/>
      <c r="U89" s="325"/>
    </row>
    <row r="90" spans="12:21" s="327" customFormat="1" x14ac:dyDescent="0.25">
      <c r="L90" s="326"/>
      <c r="M90" s="324"/>
      <c r="N90" s="325"/>
      <c r="O90" s="325"/>
      <c r="P90" s="325"/>
      <c r="Q90" s="325"/>
      <c r="R90" s="325"/>
      <c r="S90" s="325"/>
      <c r="T90" s="325"/>
      <c r="U90" s="325"/>
    </row>
    <row r="91" spans="12:21" s="327" customFormat="1" x14ac:dyDescent="0.25">
      <c r="L91" s="326"/>
      <c r="M91" s="324"/>
      <c r="N91" s="325"/>
      <c r="O91" s="325"/>
      <c r="P91" s="325"/>
      <c r="Q91" s="325"/>
      <c r="R91" s="325"/>
      <c r="S91" s="325"/>
      <c r="T91" s="325"/>
      <c r="U91" s="325"/>
    </row>
    <row r="92" spans="12:21" s="327" customFormat="1" x14ac:dyDescent="0.25">
      <c r="L92" s="326"/>
      <c r="M92" s="324"/>
      <c r="N92" s="325"/>
      <c r="O92" s="325"/>
      <c r="P92" s="325"/>
      <c r="Q92" s="325"/>
      <c r="R92" s="325"/>
      <c r="S92" s="325"/>
      <c r="T92" s="325"/>
      <c r="U92" s="325"/>
    </row>
    <row r="93" spans="12:21" s="327" customFormat="1" x14ac:dyDescent="0.25">
      <c r="L93" s="326"/>
      <c r="M93" s="324"/>
      <c r="N93" s="325"/>
      <c r="O93" s="325"/>
      <c r="P93" s="325"/>
      <c r="Q93" s="325"/>
      <c r="R93" s="325"/>
      <c r="S93" s="325"/>
      <c r="T93" s="325"/>
      <c r="U93" s="325"/>
    </row>
    <row r="94" spans="12:21" s="327" customFormat="1" x14ac:dyDescent="0.25">
      <c r="L94" s="326"/>
      <c r="M94" s="324"/>
      <c r="N94" s="325"/>
      <c r="O94" s="325"/>
      <c r="P94" s="325"/>
      <c r="Q94" s="325"/>
      <c r="R94" s="325"/>
      <c r="S94" s="325"/>
      <c r="T94" s="325"/>
      <c r="U94" s="325"/>
    </row>
    <row r="95" spans="12:21" s="327" customFormat="1" x14ac:dyDescent="0.25">
      <c r="L95" s="326"/>
      <c r="M95" s="324"/>
      <c r="N95" s="325"/>
      <c r="O95" s="325"/>
      <c r="P95" s="325"/>
      <c r="Q95" s="325"/>
      <c r="R95" s="325"/>
      <c r="S95" s="325"/>
      <c r="T95" s="325"/>
      <c r="U95" s="325"/>
    </row>
    <row r="96" spans="12:21" s="327" customFormat="1" x14ac:dyDescent="0.25">
      <c r="L96" s="326"/>
      <c r="M96" s="324"/>
      <c r="N96" s="325"/>
      <c r="O96" s="325"/>
      <c r="P96" s="325"/>
      <c r="Q96" s="325"/>
      <c r="R96" s="325"/>
      <c r="S96" s="325"/>
      <c r="T96" s="325"/>
      <c r="U96" s="325"/>
    </row>
    <row r="97" spans="12:21" s="327" customFormat="1" x14ac:dyDescent="0.25">
      <c r="L97" s="326"/>
      <c r="M97" s="324"/>
      <c r="N97" s="325"/>
      <c r="O97" s="325"/>
      <c r="P97" s="325"/>
      <c r="Q97" s="325"/>
      <c r="R97" s="325"/>
      <c r="S97" s="325"/>
      <c r="T97" s="325"/>
      <c r="U97" s="325"/>
    </row>
    <row r="98" spans="12:21" s="327" customFormat="1" x14ac:dyDescent="0.25">
      <c r="L98" s="326"/>
      <c r="M98" s="324"/>
      <c r="N98" s="325"/>
      <c r="O98" s="325"/>
      <c r="P98" s="325"/>
      <c r="Q98" s="325"/>
      <c r="R98" s="325"/>
      <c r="S98" s="325"/>
      <c r="T98" s="325"/>
      <c r="U98" s="325"/>
    </row>
    <row r="99" spans="12:21" s="327" customFormat="1" x14ac:dyDescent="0.25">
      <c r="L99" s="326"/>
      <c r="M99" s="324"/>
      <c r="N99" s="325"/>
      <c r="O99" s="325"/>
      <c r="P99" s="325"/>
      <c r="Q99" s="325"/>
      <c r="R99" s="325"/>
      <c r="S99" s="325"/>
      <c r="T99" s="325"/>
      <c r="U99" s="325"/>
    </row>
    <row r="100" spans="12:21" s="327" customFormat="1" x14ac:dyDescent="0.25">
      <c r="L100" s="326"/>
      <c r="M100" s="324"/>
      <c r="N100" s="325"/>
      <c r="O100" s="325"/>
      <c r="P100" s="325"/>
      <c r="Q100" s="325"/>
      <c r="R100" s="325"/>
      <c r="S100" s="325"/>
      <c r="T100" s="325"/>
      <c r="U100" s="325"/>
    </row>
    <row r="101" spans="12:21" s="327" customFormat="1" x14ac:dyDescent="0.25">
      <c r="L101" s="326"/>
      <c r="M101" s="324"/>
      <c r="N101" s="325"/>
      <c r="O101" s="325"/>
      <c r="P101" s="325"/>
      <c r="Q101" s="325"/>
      <c r="R101" s="325"/>
      <c r="S101" s="325"/>
      <c r="T101" s="325"/>
      <c r="U101" s="325"/>
    </row>
    <row r="102" spans="12:21" s="327" customFormat="1" x14ac:dyDescent="0.25">
      <c r="L102" s="326"/>
      <c r="M102" s="324"/>
      <c r="N102" s="325"/>
      <c r="O102" s="325"/>
      <c r="P102" s="325"/>
      <c r="Q102" s="325"/>
      <c r="R102" s="325"/>
      <c r="S102" s="325"/>
      <c r="T102" s="325"/>
      <c r="U102" s="325"/>
    </row>
    <row r="103" spans="12:21" s="327" customFormat="1" x14ac:dyDescent="0.25">
      <c r="L103" s="326"/>
      <c r="M103" s="324"/>
      <c r="N103" s="325"/>
      <c r="O103" s="325"/>
      <c r="P103" s="325"/>
      <c r="Q103" s="325"/>
      <c r="R103" s="325"/>
      <c r="S103" s="325"/>
      <c r="T103" s="325"/>
      <c r="U103" s="325"/>
    </row>
    <row r="104" spans="12:21" s="327" customFormat="1" x14ac:dyDescent="0.25">
      <c r="L104" s="326"/>
      <c r="M104" s="324"/>
      <c r="N104" s="325"/>
      <c r="O104" s="325"/>
      <c r="P104" s="325"/>
      <c r="Q104" s="325"/>
      <c r="R104" s="325"/>
      <c r="S104" s="325"/>
      <c r="T104" s="325"/>
      <c r="U104" s="325"/>
    </row>
    <row r="105" spans="12:21" s="327" customFormat="1" x14ac:dyDescent="0.25">
      <c r="L105" s="326"/>
      <c r="M105" s="324"/>
      <c r="N105" s="325"/>
      <c r="O105" s="325"/>
      <c r="P105" s="325"/>
      <c r="Q105" s="325"/>
      <c r="R105" s="325"/>
      <c r="S105" s="325"/>
      <c r="T105" s="325"/>
      <c r="U105" s="325"/>
    </row>
    <row r="106" spans="12:21" s="327" customFormat="1" x14ac:dyDescent="0.25">
      <c r="L106" s="326"/>
      <c r="M106" s="324"/>
      <c r="N106" s="325"/>
      <c r="O106" s="325"/>
      <c r="P106" s="325"/>
      <c r="Q106" s="325"/>
      <c r="R106" s="325"/>
      <c r="S106" s="325"/>
      <c r="T106" s="325"/>
      <c r="U106" s="325"/>
    </row>
    <row r="107" spans="12:21" s="327" customFormat="1" x14ac:dyDescent="0.25">
      <c r="L107" s="326"/>
      <c r="M107" s="324"/>
      <c r="N107" s="325"/>
      <c r="O107" s="325"/>
      <c r="P107" s="325"/>
      <c r="Q107" s="325"/>
      <c r="R107" s="325"/>
      <c r="S107" s="325"/>
      <c r="T107" s="325"/>
      <c r="U107" s="325"/>
    </row>
    <row r="108" spans="12:21" s="327" customFormat="1" x14ac:dyDescent="0.25">
      <c r="L108" s="326"/>
      <c r="M108" s="324"/>
      <c r="N108" s="325"/>
      <c r="O108" s="325"/>
      <c r="P108" s="325"/>
      <c r="Q108" s="325"/>
      <c r="R108" s="325"/>
      <c r="S108" s="325"/>
      <c r="T108" s="325"/>
      <c r="U108" s="325"/>
    </row>
    <row r="109" spans="12:21" s="327" customFormat="1" x14ac:dyDescent="0.25">
      <c r="L109" s="326"/>
      <c r="M109" s="324"/>
      <c r="N109" s="325"/>
      <c r="O109" s="325"/>
      <c r="P109" s="325"/>
      <c r="Q109" s="325"/>
      <c r="R109" s="325"/>
      <c r="S109" s="325"/>
      <c r="T109" s="325"/>
      <c r="U109" s="325"/>
    </row>
    <row r="110" spans="12:21" s="327" customFormat="1" x14ac:dyDescent="0.25">
      <c r="L110" s="326"/>
      <c r="M110" s="324"/>
      <c r="N110" s="325"/>
      <c r="O110" s="325"/>
      <c r="P110" s="325"/>
      <c r="Q110" s="325"/>
      <c r="R110" s="325"/>
      <c r="S110" s="325"/>
      <c r="T110" s="325"/>
      <c r="U110" s="325"/>
    </row>
    <row r="111" spans="12:21" s="327" customFormat="1" x14ac:dyDescent="0.25">
      <c r="L111" s="326"/>
      <c r="M111" s="324"/>
      <c r="N111" s="325"/>
      <c r="O111" s="325"/>
      <c r="P111" s="325"/>
      <c r="Q111" s="325"/>
      <c r="R111" s="325"/>
      <c r="S111" s="325"/>
      <c r="T111" s="325"/>
      <c r="U111" s="325"/>
    </row>
    <row r="112" spans="12:21" s="327" customFormat="1" x14ac:dyDescent="0.25">
      <c r="L112" s="326"/>
      <c r="M112" s="324"/>
      <c r="N112" s="325"/>
      <c r="O112" s="325"/>
      <c r="P112" s="325"/>
      <c r="Q112" s="325"/>
      <c r="R112" s="325"/>
      <c r="S112" s="325"/>
      <c r="T112" s="325"/>
      <c r="U112" s="325"/>
    </row>
    <row r="113" spans="12:21" s="327" customFormat="1" x14ac:dyDescent="0.25">
      <c r="L113" s="326"/>
      <c r="M113" s="324"/>
      <c r="N113" s="325"/>
      <c r="O113" s="325"/>
      <c r="P113" s="325"/>
      <c r="Q113" s="325"/>
      <c r="R113" s="325"/>
      <c r="S113" s="325"/>
      <c r="T113" s="325"/>
      <c r="U113" s="325"/>
    </row>
    <row r="114" spans="12:21" s="327" customFormat="1" x14ac:dyDescent="0.25">
      <c r="L114" s="326"/>
      <c r="M114" s="324"/>
      <c r="N114" s="325"/>
      <c r="O114" s="325"/>
      <c r="P114" s="325"/>
      <c r="Q114" s="325"/>
      <c r="R114" s="325"/>
      <c r="S114" s="325"/>
      <c r="T114" s="325"/>
      <c r="U114" s="325"/>
    </row>
    <row r="115" spans="12:21" s="327" customFormat="1" x14ac:dyDescent="0.25">
      <c r="L115" s="326"/>
      <c r="M115" s="324"/>
      <c r="N115" s="325"/>
      <c r="O115" s="325"/>
      <c r="P115" s="325"/>
      <c r="Q115" s="325"/>
      <c r="R115" s="325"/>
      <c r="S115" s="325"/>
      <c r="T115" s="325"/>
      <c r="U115" s="325"/>
    </row>
    <row r="116" spans="12:21" s="327" customFormat="1" x14ac:dyDescent="0.25">
      <c r="L116" s="326"/>
      <c r="M116" s="324"/>
      <c r="N116" s="325"/>
      <c r="O116" s="325"/>
      <c r="P116" s="325"/>
      <c r="Q116" s="325"/>
      <c r="R116" s="325"/>
      <c r="S116" s="325"/>
      <c r="T116" s="325"/>
      <c r="U116" s="325"/>
    </row>
    <row r="117" spans="12:21" s="327" customFormat="1" x14ac:dyDescent="0.25">
      <c r="L117" s="326"/>
      <c r="M117" s="324"/>
      <c r="N117" s="325"/>
      <c r="O117" s="325"/>
      <c r="P117" s="325"/>
      <c r="Q117" s="325"/>
      <c r="R117" s="325"/>
      <c r="S117" s="325"/>
      <c r="T117" s="325"/>
      <c r="U117" s="325"/>
    </row>
    <row r="118" spans="12:21" s="327" customFormat="1" x14ac:dyDescent="0.25">
      <c r="L118" s="326"/>
      <c r="M118" s="324"/>
      <c r="N118" s="325"/>
      <c r="O118" s="325"/>
      <c r="P118" s="325"/>
      <c r="Q118" s="325"/>
      <c r="R118" s="325"/>
      <c r="S118" s="325"/>
      <c r="T118" s="325"/>
      <c r="U118" s="325"/>
    </row>
    <row r="119" spans="12:21" s="327" customFormat="1" x14ac:dyDescent="0.25">
      <c r="L119" s="326"/>
      <c r="M119" s="324"/>
      <c r="N119" s="325"/>
      <c r="O119" s="325"/>
      <c r="P119" s="325"/>
      <c r="Q119" s="325"/>
      <c r="R119" s="325"/>
      <c r="S119" s="325"/>
      <c r="T119" s="325"/>
      <c r="U119" s="325"/>
    </row>
    <row r="120" spans="12:21" s="327" customFormat="1" x14ac:dyDescent="0.25">
      <c r="L120" s="326"/>
      <c r="M120" s="324"/>
      <c r="N120" s="325"/>
      <c r="O120" s="325"/>
      <c r="P120" s="325"/>
      <c r="Q120" s="325"/>
      <c r="R120" s="325"/>
      <c r="S120" s="325"/>
      <c r="T120" s="325"/>
      <c r="U120" s="325"/>
    </row>
    <row r="121" spans="12:21" s="327" customFormat="1" x14ac:dyDescent="0.25">
      <c r="L121" s="326"/>
      <c r="M121" s="324"/>
      <c r="N121" s="325"/>
      <c r="O121" s="325"/>
      <c r="P121" s="325"/>
      <c r="Q121" s="325"/>
      <c r="R121" s="325"/>
      <c r="S121" s="325"/>
      <c r="T121" s="325"/>
      <c r="U121" s="325"/>
    </row>
    <row r="122" spans="12:21" s="327" customFormat="1" x14ac:dyDescent="0.25">
      <c r="L122" s="326"/>
      <c r="M122" s="324"/>
      <c r="N122" s="325"/>
      <c r="O122" s="325"/>
      <c r="P122" s="325"/>
      <c r="Q122" s="325"/>
      <c r="R122" s="325"/>
      <c r="S122" s="325"/>
      <c r="T122" s="325"/>
      <c r="U122" s="325"/>
    </row>
    <row r="123" spans="12:21" s="327" customFormat="1" x14ac:dyDescent="0.25">
      <c r="L123" s="326"/>
      <c r="M123" s="324"/>
      <c r="N123" s="325"/>
      <c r="O123" s="325"/>
      <c r="P123" s="325"/>
      <c r="Q123" s="325"/>
      <c r="R123" s="325"/>
      <c r="S123" s="325"/>
      <c r="T123" s="325"/>
      <c r="U123" s="325"/>
    </row>
    <row r="124" spans="12:21" s="327" customFormat="1" x14ac:dyDescent="0.25">
      <c r="L124" s="326"/>
      <c r="M124" s="324"/>
      <c r="N124" s="325"/>
      <c r="O124" s="325"/>
      <c r="P124" s="325"/>
      <c r="Q124" s="325"/>
      <c r="R124" s="325"/>
      <c r="S124" s="325"/>
      <c r="T124" s="325"/>
      <c r="U124" s="325"/>
    </row>
    <row r="125" spans="12:21" s="327" customFormat="1" x14ac:dyDescent="0.25">
      <c r="L125" s="326"/>
      <c r="M125" s="324"/>
      <c r="N125" s="325"/>
      <c r="O125" s="325"/>
      <c r="P125" s="325"/>
      <c r="Q125" s="325"/>
      <c r="R125" s="325"/>
      <c r="S125" s="325"/>
      <c r="T125" s="325"/>
      <c r="U125" s="325"/>
    </row>
    <row r="126" spans="12:21" s="327" customFormat="1" x14ac:dyDescent="0.25">
      <c r="L126" s="326"/>
      <c r="M126" s="324"/>
      <c r="N126" s="325"/>
      <c r="O126" s="325"/>
      <c r="P126" s="325"/>
      <c r="Q126" s="325"/>
      <c r="R126" s="325"/>
      <c r="S126" s="325"/>
      <c r="T126" s="325"/>
      <c r="U126" s="325"/>
    </row>
    <row r="127" spans="12:21" s="327" customFormat="1" x14ac:dyDescent="0.25">
      <c r="L127" s="326"/>
      <c r="M127" s="324"/>
      <c r="N127" s="325"/>
      <c r="O127" s="325"/>
      <c r="P127" s="325"/>
      <c r="Q127" s="325"/>
      <c r="R127" s="325"/>
      <c r="S127" s="325"/>
      <c r="T127" s="325"/>
      <c r="U127" s="325"/>
    </row>
    <row r="128" spans="12:21" s="327" customFormat="1" x14ac:dyDescent="0.25">
      <c r="L128" s="326"/>
      <c r="M128" s="324"/>
      <c r="N128" s="325"/>
      <c r="O128" s="325"/>
      <c r="P128" s="325"/>
      <c r="Q128" s="325"/>
      <c r="R128" s="325"/>
      <c r="S128" s="325"/>
      <c r="T128" s="325"/>
      <c r="U128" s="325"/>
    </row>
    <row r="129" spans="12:21" s="327" customFormat="1" x14ac:dyDescent="0.25">
      <c r="L129" s="326"/>
      <c r="M129" s="324"/>
      <c r="N129" s="325"/>
      <c r="O129" s="325"/>
      <c r="P129" s="325"/>
      <c r="Q129" s="325"/>
      <c r="R129" s="325"/>
      <c r="S129" s="325"/>
      <c r="T129" s="325"/>
      <c r="U129" s="325"/>
    </row>
    <row r="130" spans="12:21" s="327" customFormat="1" x14ac:dyDescent="0.25">
      <c r="L130" s="326"/>
      <c r="M130" s="324"/>
      <c r="N130" s="325"/>
      <c r="O130" s="325"/>
      <c r="P130" s="325"/>
      <c r="Q130" s="325"/>
      <c r="R130" s="325"/>
      <c r="S130" s="325"/>
      <c r="T130" s="325"/>
      <c r="U130" s="325"/>
    </row>
    <row r="131" spans="12:21" s="327" customFormat="1" x14ac:dyDescent="0.25">
      <c r="L131" s="326"/>
      <c r="M131" s="324"/>
      <c r="N131" s="325"/>
      <c r="O131" s="325"/>
      <c r="P131" s="325"/>
      <c r="Q131" s="325"/>
      <c r="R131" s="325"/>
      <c r="S131" s="325"/>
      <c r="T131" s="325"/>
      <c r="U131" s="325"/>
    </row>
    <row r="132" spans="12:21" s="327" customFormat="1" x14ac:dyDescent="0.25">
      <c r="L132" s="326"/>
      <c r="M132" s="324"/>
      <c r="N132" s="325"/>
      <c r="O132" s="325"/>
      <c r="P132" s="325"/>
      <c r="Q132" s="325"/>
      <c r="R132" s="325"/>
      <c r="S132" s="325"/>
      <c r="T132" s="325"/>
      <c r="U132" s="325"/>
    </row>
    <row r="133" spans="12:21" s="327" customFormat="1" x14ac:dyDescent="0.25">
      <c r="L133" s="326"/>
      <c r="M133" s="324"/>
      <c r="N133" s="325"/>
      <c r="O133" s="325"/>
      <c r="P133" s="325"/>
      <c r="Q133" s="325"/>
      <c r="R133" s="325"/>
      <c r="S133" s="325"/>
      <c r="T133" s="325"/>
      <c r="U133" s="325"/>
    </row>
    <row r="134" spans="12:21" s="327" customFormat="1" x14ac:dyDescent="0.25">
      <c r="L134" s="326"/>
      <c r="M134" s="324"/>
      <c r="N134" s="325"/>
      <c r="O134" s="325"/>
      <c r="P134" s="325"/>
      <c r="Q134" s="325"/>
      <c r="R134" s="325"/>
      <c r="S134" s="325"/>
      <c r="T134" s="325"/>
      <c r="U134" s="325"/>
    </row>
    <row r="135" spans="12:21" s="327" customFormat="1" x14ac:dyDescent="0.25">
      <c r="L135" s="326"/>
      <c r="M135" s="324"/>
      <c r="N135" s="325"/>
      <c r="O135" s="325"/>
      <c r="P135" s="325"/>
      <c r="Q135" s="325"/>
      <c r="R135" s="325"/>
      <c r="S135" s="325"/>
      <c r="T135" s="325"/>
      <c r="U135" s="325"/>
    </row>
    <row r="136" spans="12:21" s="327" customFormat="1" x14ac:dyDescent="0.25">
      <c r="L136" s="326"/>
      <c r="M136" s="324"/>
      <c r="N136" s="325"/>
      <c r="O136" s="325"/>
      <c r="P136" s="325"/>
      <c r="Q136" s="325"/>
      <c r="R136" s="325"/>
      <c r="S136" s="325"/>
      <c r="T136" s="325"/>
      <c r="U136" s="325"/>
    </row>
    <row r="137" spans="12:21" s="327" customFormat="1" x14ac:dyDescent="0.25">
      <c r="L137" s="326"/>
      <c r="M137" s="324"/>
      <c r="N137" s="325"/>
      <c r="O137" s="325"/>
      <c r="P137" s="325"/>
      <c r="Q137" s="325"/>
      <c r="R137" s="325"/>
      <c r="S137" s="325"/>
      <c r="T137" s="325"/>
      <c r="U137" s="325"/>
    </row>
    <row r="138" spans="12:21" s="327" customFormat="1" x14ac:dyDescent="0.25">
      <c r="L138" s="326"/>
      <c r="M138" s="324"/>
      <c r="N138" s="325"/>
      <c r="O138" s="325"/>
      <c r="P138" s="325"/>
      <c r="Q138" s="325"/>
      <c r="R138" s="325"/>
      <c r="S138" s="325"/>
      <c r="T138" s="325"/>
      <c r="U138" s="325"/>
    </row>
    <row r="139" spans="12:21" s="327" customFormat="1" x14ac:dyDescent="0.25">
      <c r="L139" s="326"/>
      <c r="M139" s="324"/>
      <c r="N139" s="325"/>
      <c r="O139" s="325"/>
      <c r="P139" s="325"/>
      <c r="Q139" s="325"/>
      <c r="R139" s="325"/>
      <c r="S139" s="325"/>
      <c r="T139" s="325"/>
      <c r="U139" s="325"/>
    </row>
    <row r="140" spans="12:21" s="327" customFormat="1" x14ac:dyDescent="0.25">
      <c r="L140" s="326"/>
      <c r="M140" s="324"/>
      <c r="N140" s="325"/>
      <c r="O140" s="325"/>
      <c r="P140" s="325"/>
      <c r="Q140" s="325"/>
      <c r="R140" s="325"/>
      <c r="S140" s="325"/>
      <c r="T140" s="325"/>
      <c r="U140" s="325"/>
    </row>
    <row r="141" spans="12:21" s="327" customFormat="1" x14ac:dyDescent="0.25">
      <c r="L141" s="326"/>
      <c r="M141" s="324"/>
      <c r="N141" s="325"/>
      <c r="O141" s="325"/>
      <c r="P141" s="325"/>
      <c r="Q141" s="325"/>
      <c r="R141" s="325"/>
      <c r="S141" s="325"/>
      <c r="T141" s="325"/>
      <c r="U141" s="325"/>
    </row>
    <row r="142" spans="12:21" s="327" customFormat="1" x14ac:dyDescent="0.25">
      <c r="L142" s="326"/>
      <c r="M142" s="324"/>
      <c r="N142" s="325"/>
      <c r="O142" s="325"/>
      <c r="P142" s="325"/>
      <c r="Q142" s="325"/>
      <c r="R142" s="325"/>
      <c r="S142" s="325"/>
      <c r="T142" s="325"/>
      <c r="U142" s="325"/>
    </row>
    <row r="143" spans="12:21" s="327" customFormat="1" x14ac:dyDescent="0.25">
      <c r="L143" s="326"/>
      <c r="M143" s="324"/>
      <c r="N143" s="325"/>
      <c r="O143" s="325"/>
      <c r="P143" s="325"/>
      <c r="Q143" s="325"/>
      <c r="R143" s="325"/>
      <c r="S143" s="325"/>
      <c r="T143" s="325"/>
      <c r="U143" s="325"/>
    </row>
    <row r="144" spans="12:21" s="327" customFormat="1" x14ac:dyDescent="0.25">
      <c r="L144" s="326"/>
      <c r="M144" s="324"/>
      <c r="N144" s="325"/>
      <c r="O144" s="325"/>
      <c r="P144" s="325"/>
      <c r="Q144" s="325"/>
      <c r="R144" s="325"/>
      <c r="S144" s="325"/>
      <c r="T144" s="325"/>
      <c r="U144" s="325"/>
    </row>
    <row r="145" spans="12:21" s="327" customFormat="1" x14ac:dyDescent="0.25">
      <c r="L145" s="326"/>
      <c r="M145" s="324"/>
      <c r="N145" s="325"/>
      <c r="O145" s="325"/>
      <c r="P145" s="325"/>
      <c r="Q145" s="325"/>
      <c r="R145" s="325"/>
      <c r="S145" s="325"/>
      <c r="T145" s="325"/>
      <c r="U145" s="325"/>
    </row>
    <row r="146" spans="12:21" s="327" customFormat="1" x14ac:dyDescent="0.25">
      <c r="L146" s="326"/>
      <c r="M146" s="324"/>
      <c r="N146" s="325"/>
      <c r="O146" s="325"/>
      <c r="P146" s="325"/>
      <c r="Q146" s="325"/>
      <c r="R146" s="325"/>
      <c r="S146" s="325"/>
      <c r="T146" s="325"/>
      <c r="U146" s="325"/>
    </row>
    <row r="147" spans="12:21" s="327" customFormat="1" x14ac:dyDescent="0.25">
      <c r="L147" s="326"/>
      <c r="M147" s="324"/>
      <c r="N147" s="325"/>
      <c r="O147" s="325"/>
      <c r="P147" s="325"/>
      <c r="Q147" s="325"/>
      <c r="R147" s="325"/>
      <c r="S147" s="325"/>
      <c r="T147" s="325"/>
      <c r="U147" s="325"/>
    </row>
    <row r="148" spans="12:21" s="327" customFormat="1" x14ac:dyDescent="0.25">
      <c r="L148" s="326"/>
      <c r="M148" s="324"/>
      <c r="N148" s="325"/>
      <c r="O148" s="325"/>
      <c r="P148" s="325"/>
      <c r="Q148" s="325"/>
      <c r="R148" s="325"/>
      <c r="S148" s="325"/>
      <c r="T148" s="325"/>
      <c r="U148" s="325"/>
    </row>
    <row r="149" spans="12:21" s="327" customFormat="1" x14ac:dyDescent="0.25">
      <c r="L149" s="326"/>
      <c r="M149" s="324"/>
      <c r="N149" s="325"/>
      <c r="O149" s="325"/>
      <c r="P149" s="325"/>
      <c r="Q149" s="325"/>
      <c r="R149" s="325"/>
      <c r="S149" s="325"/>
      <c r="T149" s="325"/>
      <c r="U149" s="325"/>
    </row>
    <row r="150" spans="12:21" s="327" customFormat="1" x14ac:dyDescent="0.25">
      <c r="L150" s="326"/>
      <c r="M150" s="324"/>
      <c r="N150" s="325"/>
      <c r="O150" s="325"/>
      <c r="P150" s="325"/>
      <c r="Q150" s="325"/>
      <c r="R150" s="325"/>
      <c r="S150" s="325"/>
      <c r="T150" s="325"/>
      <c r="U150" s="325"/>
    </row>
    <row r="151" spans="12:21" s="327" customFormat="1" x14ac:dyDescent="0.25">
      <c r="L151" s="326"/>
      <c r="M151" s="324"/>
      <c r="N151" s="325"/>
      <c r="O151" s="325"/>
      <c r="P151" s="325"/>
      <c r="Q151" s="325"/>
      <c r="R151" s="325"/>
      <c r="S151" s="325"/>
      <c r="T151" s="325"/>
      <c r="U151" s="325"/>
    </row>
    <row r="152" spans="12:21" s="327" customFormat="1" x14ac:dyDescent="0.25">
      <c r="L152" s="326"/>
      <c r="M152" s="324"/>
      <c r="N152" s="325"/>
      <c r="O152" s="325"/>
      <c r="P152" s="325"/>
      <c r="Q152" s="325"/>
      <c r="R152" s="325"/>
      <c r="S152" s="325"/>
      <c r="T152" s="325"/>
      <c r="U152" s="325"/>
    </row>
    <row r="153" spans="12:21" s="327" customFormat="1" x14ac:dyDescent="0.25">
      <c r="L153" s="326"/>
      <c r="M153" s="324"/>
      <c r="N153" s="325"/>
      <c r="O153" s="325"/>
      <c r="P153" s="325"/>
      <c r="Q153" s="325"/>
      <c r="R153" s="325"/>
      <c r="S153" s="325"/>
      <c r="T153" s="325"/>
      <c r="U153" s="325"/>
    </row>
    <row r="154" spans="12:21" s="327" customFormat="1" x14ac:dyDescent="0.25">
      <c r="L154" s="326"/>
      <c r="M154" s="324"/>
      <c r="N154" s="325"/>
      <c r="O154" s="325"/>
      <c r="P154" s="325"/>
      <c r="Q154" s="325"/>
      <c r="R154" s="325"/>
      <c r="S154" s="325"/>
      <c r="T154" s="325"/>
      <c r="U154" s="325"/>
    </row>
    <row r="155" spans="12:21" s="327" customFormat="1" x14ac:dyDescent="0.25">
      <c r="L155" s="326"/>
      <c r="M155" s="324"/>
      <c r="N155" s="325"/>
      <c r="O155" s="325"/>
      <c r="P155" s="325"/>
      <c r="Q155" s="325"/>
      <c r="R155" s="325"/>
      <c r="S155" s="325"/>
      <c r="T155" s="325"/>
      <c r="U155" s="325"/>
    </row>
    <row r="156" spans="12:21" s="327" customFormat="1" x14ac:dyDescent="0.25">
      <c r="L156" s="326"/>
      <c r="M156" s="324"/>
      <c r="N156" s="325"/>
      <c r="O156" s="325"/>
      <c r="P156" s="325"/>
      <c r="Q156" s="325"/>
      <c r="R156" s="325"/>
      <c r="S156" s="325"/>
      <c r="T156" s="325"/>
      <c r="U156" s="325"/>
    </row>
    <row r="157" spans="12:21" s="327" customFormat="1" x14ac:dyDescent="0.25">
      <c r="L157" s="326"/>
      <c r="M157" s="324"/>
      <c r="N157" s="325"/>
      <c r="O157" s="325"/>
      <c r="P157" s="325"/>
      <c r="Q157" s="325"/>
      <c r="R157" s="325"/>
      <c r="S157" s="325"/>
      <c r="T157" s="325"/>
      <c r="U157" s="325"/>
    </row>
    <row r="158" spans="12:21" s="327" customFormat="1" x14ac:dyDescent="0.25">
      <c r="L158" s="326"/>
      <c r="M158" s="324"/>
      <c r="N158" s="325"/>
      <c r="O158" s="325"/>
      <c r="P158" s="325"/>
      <c r="Q158" s="325"/>
      <c r="R158" s="325"/>
      <c r="S158" s="325"/>
      <c r="T158" s="325"/>
      <c r="U158" s="325"/>
    </row>
    <row r="159" spans="12:21" s="327" customFormat="1" x14ac:dyDescent="0.25">
      <c r="L159" s="326"/>
      <c r="M159" s="324"/>
      <c r="N159" s="325"/>
      <c r="O159" s="325"/>
      <c r="P159" s="325"/>
      <c r="Q159" s="325"/>
      <c r="R159" s="325"/>
      <c r="S159" s="325"/>
      <c r="T159" s="325"/>
      <c r="U159" s="325"/>
    </row>
    <row r="160" spans="12:21" s="327" customFormat="1" x14ac:dyDescent="0.25">
      <c r="L160" s="326"/>
      <c r="M160" s="324"/>
      <c r="N160" s="325"/>
      <c r="O160" s="325"/>
      <c r="P160" s="325"/>
      <c r="Q160" s="325"/>
      <c r="R160" s="325"/>
      <c r="S160" s="325"/>
      <c r="T160" s="325"/>
      <c r="U160" s="325"/>
    </row>
    <row r="161" spans="12:21" s="327" customFormat="1" x14ac:dyDescent="0.25">
      <c r="L161" s="326"/>
      <c r="M161" s="324"/>
      <c r="N161" s="325"/>
      <c r="O161" s="325"/>
      <c r="P161" s="325"/>
      <c r="Q161" s="325"/>
      <c r="R161" s="325"/>
      <c r="S161" s="325"/>
      <c r="T161" s="325"/>
      <c r="U161" s="325"/>
    </row>
    <row r="162" spans="12:21" s="327" customFormat="1" x14ac:dyDescent="0.25">
      <c r="L162" s="326"/>
      <c r="M162" s="324"/>
      <c r="N162" s="325"/>
      <c r="O162" s="325"/>
      <c r="P162" s="325"/>
      <c r="Q162" s="325"/>
      <c r="R162" s="325"/>
      <c r="S162" s="325"/>
      <c r="T162" s="325"/>
      <c r="U162" s="325"/>
    </row>
    <row r="163" spans="12:21" s="327" customFormat="1" x14ac:dyDescent="0.25">
      <c r="L163" s="326"/>
      <c r="M163" s="324"/>
      <c r="N163" s="325"/>
      <c r="O163" s="325"/>
      <c r="P163" s="325"/>
      <c r="Q163" s="325"/>
      <c r="R163" s="325"/>
      <c r="S163" s="325"/>
      <c r="T163" s="325"/>
      <c r="U163" s="325"/>
    </row>
    <row r="164" spans="12:21" s="327" customFormat="1" x14ac:dyDescent="0.25">
      <c r="L164" s="326"/>
      <c r="M164" s="324"/>
      <c r="N164" s="325"/>
      <c r="O164" s="325"/>
      <c r="P164" s="325"/>
      <c r="Q164" s="325"/>
      <c r="R164" s="325"/>
      <c r="S164" s="325"/>
      <c r="T164" s="325"/>
      <c r="U164" s="325"/>
    </row>
    <row r="165" spans="12:21" s="327" customFormat="1" x14ac:dyDescent="0.25">
      <c r="L165" s="326"/>
      <c r="M165" s="324"/>
      <c r="N165" s="325"/>
      <c r="O165" s="325"/>
      <c r="P165" s="325"/>
      <c r="Q165" s="325"/>
      <c r="R165" s="325"/>
      <c r="S165" s="325"/>
      <c r="T165" s="325"/>
      <c r="U165" s="325"/>
    </row>
    <row r="166" spans="12:21" s="327" customFormat="1" x14ac:dyDescent="0.25">
      <c r="L166" s="326"/>
      <c r="M166" s="324"/>
      <c r="N166" s="325"/>
      <c r="O166" s="325"/>
      <c r="P166" s="325"/>
      <c r="Q166" s="325"/>
      <c r="R166" s="325"/>
      <c r="S166" s="325"/>
      <c r="T166" s="325"/>
      <c r="U166" s="325"/>
    </row>
    <row r="167" spans="12:21" s="327" customFormat="1" x14ac:dyDescent="0.25">
      <c r="L167" s="326"/>
      <c r="M167" s="324"/>
      <c r="N167" s="325"/>
      <c r="O167" s="325"/>
      <c r="P167" s="325"/>
      <c r="Q167" s="325"/>
      <c r="R167" s="325"/>
      <c r="S167" s="325"/>
      <c r="T167" s="325"/>
      <c r="U167" s="325"/>
    </row>
    <row r="168" spans="12:21" s="327" customFormat="1" x14ac:dyDescent="0.25">
      <c r="L168" s="326"/>
      <c r="M168" s="324"/>
      <c r="N168" s="325"/>
      <c r="O168" s="325"/>
      <c r="P168" s="325"/>
      <c r="Q168" s="325"/>
      <c r="R168" s="325"/>
      <c r="S168" s="325"/>
      <c r="T168" s="325"/>
      <c r="U168" s="325"/>
    </row>
    <row r="169" spans="12:21" s="327" customFormat="1" x14ac:dyDescent="0.25">
      <c r="L169" s="326"/>
      <c r="M169" s="324"/>
      <c r="N169" s="325"/>
      <c r="O169" s="325"/>
      <c r="P169" s="325"/>
      <c r="Q169" s="325"/>
      <c r="R169" s="325"/>
      <c r="S169" s="325"/>
      <c r="T169" s="325"/>
      <c r="U169" s="325"/>
    </row>
    <row r="170" spans="12:21" s="327" customFormat="1" x14ac:dyDescent="0.25">
      <c r="L170" s="326"/>
      <c r="M170" s="324"/>
      <c r="N170" s="325"/>
      <c r="O170" s="325"/>
      <c r="P170" s="325"/>
      <c r="Q170" s="325"/>
      <c r="R170" s="325"/>
      <c r="S170" s="325"/>
      <c r="T170" s="325"/>
      <c r="U170" s="325"/>
    </row>
    <row r="171" spans="12:21" s="327" customFormat="1" x14ac:dyDescent="0.25">
      <c r="L171" s="326"/>
      <c r="M171" s="324"/>
      <c r="N171" s="325"/>
      <c r="O171" s="325"/>
      <c r="P171" s="325"/>
      <c r="Q171" s="325"/>
      <c r="R171" s="325"/>
      <c r="S171" s="325"/>
      <c r="T171" s="325"/>
      <c r="U171" s="325"/>
    </row>
    <row r="172" spans="12:21" s="327" customFormat="1" x14ac:dyDescent="0.25">
      <c r="L172" s="326"/>
      <c r="M172" s="324"/>
      <c r="N172" s="325"/>
      <c r="O172" s="325"/>
      <c r="P172" s="325"/>
      <c r="Q172" s="325"/>
      <c r="R172" s="325"/>
      <c r="S172" s="325"/>
      <c r="T172" s="325"/>
      <c r="U172" s="325"/>
    </row>
    <row r="173" spans="12:21" s="327" customFormat="1" x14ac:dyDescent="0.25">
      <c r="L173" s="326"/>
      <c r="M173" s="324"/>
      <c r="N173" s="325"/>
      <c r="O173" s="325"/>
      <c r="P173" s="325"/>
      <c r="Q173" s="325"/>
      <c r="R173" s="325"/>
      <c r="S173" s="325"/>
      <c r="T173" s="325"/>
      <c r="U173" s="325"/>
    </row>
    <row r="174" spans="12:21" s="327" customFormat="1" x14ac:dyDescent="0.25">
      <c r="L174" s="326"/>
      <c r="M174" s="324"/>
      <c r="N174" s="325"/>
      <c r="O174" s="325"/>
      <c r="P174" s="325"/>
      <c r="Q174" s="325"/>
      <c r="R174" s="325"/>
      <c r="S174" s="325"/>
      <c r="T174" s="325"/>
      <c r="U174" s="325"/>
    </row>
    <row r="175" spans="12:21" s="327" customFormat="1" x14ac:dyDescent="0.25">
      <c r="L175" s="326"/>
      <c r="M175" s="324"/>
      <c r="N175" s="325"/>
      <c r="O175" s="325"/>
      <c r="P175" s="325"/>
      <c r="Q175" s="325"/>
      <c r="R175" s="325"/>
      <c r="S175" s="325"/>
      <c r="T175" s="325"/>
      <c r="U175" s="325"/>
    </row>
    <row r="176" spans="12:21" s="327" customFormat="1" x14ac:dyDescent="0.25">
      <c r="L176" s="326"/>
      <c r="M176" s="324"/>
      <c r="N176" s="325"/>
      <c r="O176" s="325"/>
      <c r="P176" s="325"/>
      <c r="Q176" s="325"/>
      <c r="R176" s="325"/>
      <c r="S176" s="325"/>
      <c r="T176" s="325"/>
      <c r="U176" s="325"/>
    </row>
    <row r="177" spans="12:21" s="327" customFormat="1" x14ac:dyDescent="0.25">
      <c r="L177" s="326"/>
      <c r="M177" s="324"/>
      <c r="N177" s="325"/>
      <c r="O177" s="325"/>
      <c r="P177" s="325"/>
      <c r="Q177" s="325"/>
      <c r="R177" s="325"/>
      <c r="S177" s="325"/>
      <c r="T177" s="325"/>
      <c r="U177" s="325"/>
    </row>
    <row r="178" spans="12:21" s="327" customFormat="1" x14ac:dyDescent="0.25">
      <c r="L178" s="326"/>
      <c r="M178" s="324"/>
      <c r="N178" s="325"/>
      <c r="O178" s="325"/>
      <c r="P178" s="325"/>
      <c r="Q178" s="325"/>
      <c r="R178" s="325"/>
      <c r="S178" s="325"/>
      <c r="T178" s="325"/>
      <c r="U178" s="325"/>
    </row>
    <row r="179" spans="12:21" s="327" customFormat="1" x14ac:dyDescent="0.25">
      <c r="L179" s="326"/>
      <c r="M179" s="324"/>
      <c r="N179" s="325"/>
      <c r="O179" s="325"/>
      <c r="P179" s="325"/>
      <c r="Q179" s="325"/>
      <c r="R179" s="325"/>
      <c r="S179" s="325"/>
      <c r="T179" s="325"/>
      <c r="U179" s="325"/>
    </row>
    <row r="180" spans="12:21" s="327" customFormat="1" x14ac:dyDescent="0.25">
      <c r="L180" s="326"/>
      <c r="M180" s="324"/>
      <c r="N180" s="325"/>
      <c r="O180" s="325"/>
      <c r="P180" s="325"/>
      <c r="Q180" s="325"/>
      <c r="R180" s="325"/>
      <c r="S180" s="325"/>
      <c r="T180" s="325"/>
      <c r="U180" s="325"/>
    </row>
    <row r="181" spans="12:21" s="327" customFormat="1" x14ac:dyDescent="0.25">
      <c r="L181" s="326"/>
      <c r="M181" s="324"/>
      <c r="N181" s="325"/>
      <c r="O181" s="325"/>
      <c r="P181" s="325"/>
      <c r="Q181" s="325"/>
      <c r="R181" s="325"/>
      <c r="S181" s="325"/>
      <c r="T181" s="325"/>
      <c r="U181" s="325"/>
    </row>
    <row r="182" spans="12:21" s="327" customFormat="1" x14ac:dyDescent="0.25">
      <c r="L182" s="326"/>
      <c r="M182" s="324"/>
      <c r="N182" s="325"/>
      <c r="O182" s="325"/>
      <c r="P182" s="325"/>
      <c r="Q182" s="325"/>
      <c r="R182" s="325"/>
      <c r="S182" s="325"/>
      <c r="T182" s="325"/>
      <c r="U182" s="325"/>
    </row>
    <row r="183" spans="12:21" s="327" customFormat="1" x14ac:dyDescent="0.25">
      <c r="L183" s="326"/>
      <c r="M183" s="324"/>
      <c r="N183" s="325"/>
      <c r="O183" s="325"/>
      <c r="P183" s="325"/>
      <c r="Q183" s="325"/>
      <c r="R183" s="325"/>
      <c r="S183" s="325"/>
      <c r="T183" s="325"/>
      <c r="U183" s="325"/>
    </row>
    <row r="184" spans="12:21" s="327" customFormat="1" x14ac:dyDescent="0.25">
      <c r="L184" s="326"/>
      <c r="M184" s="324"/>
      <c r="N184" s="325"/>
      <c r="O184" s="325"/>
      <c r="P184" s="325"/>
      <c r="Q184" s="325"/>
      <c r="R184" s="325"/>
      <c r="S184" s="325"/>
      <c r="T184" s="325"/>
      <c r="U184" s="325"/>
    </row>
    <row r="185" spans="12:21" s="327" customFormat="1" x14ac:dyDescent="0.25">
      <c r="L185" s="326"/>
      <c r="M185" s="324"/>
      <c r="N185" s="325"/>
      <c r="O185" s="325"/>
      <c r="P185" s="325"/>
      <c r="Q185" s="325"/>
      <c r="R185" s="325"/>
      <c r="S185" s="325"/>
      <c r="T185" s="325"/>
      <c r="U185" s="325"/>
    </row>
    <row r="186" spans="12:21" s="327" customFormat="1" x14ac:dyDescent="0.25">
      <c r="L186" s="326"/>
      <c r="M186" s="324"/>
      <c r="N186" s="325"/>
      <c r="O186" s="325"/>
      <c r="P186" s="325"/>
      <c r="Q186" s="325"/>
      <c r="R186" s="325"/>
      <c r="S186" s="325"/>
      <c r="T186" s="325"/>
      <c r="U186" s="325"/>
    </row>
    <row r="187" spans="12:21" s="327" customFormat="1" x14ac:dyDescent="0.25">
      <c r="L187" s="326"/>
      <c r="M187" s="324"/>
      <c r="N187" s="325"/>
      <c r="O187" s="325"/>
      <c r="P187" s="325"/>
      <c r="Q187" s="325"/>
      <c r="R187" s="325"/>
      <c r="S187" s="325"/>
      <c r="T187" s="325"/>
      <c r="U187" s="325"/>
    </row>
    <row r="188" spans="12:21" s="327" customFormat="1" x14ac:dyDescent="0.25">
      <c r="L188" s="326"/>
      <c r="M188" s="324"/>
      <c r="N188" s="325"/>
      <c r="O188" s="325"/>
      <c r="P188" s="325"/>
      <c r="Q188" s="325"/>
      <c r="R188" s="325"/>
      <c r="S188" s="325"/>
      <c r="T188" s="325"/>
      <c r="U188" s="325"/>
    </row>
    <row r="189" spans="12:21" s="327" customFormat="1" x14ac:dyDescent="0.25">
      <c r="L189" s="326"/>
      <c r="M189" s="324"/>
      <c r="N189" s="325"/>
      <c r="O189" s="325"/>
      <c r="P189" s="325"/>
      <c r="Q189" s="325"/>
      <c r="R189" s="325"/>
      <c r="S189" s="325"/>
      <c r="T189" s="325"/>
      <c r="U189" s="325"/>
    </row>
    <row r="190" spans="12:21" s="327" customFormat="1" x14ac:dyDescent="0.25">
      <c r="L190" s="326"/>
      <c r="M190" s="324"/>
      <c r="N190" s="325"/>
      <c r="O190" s="325"/>
      <c r="P190" s="325"/>
      <c r="Q190" s="325"/>
      <c r="R190" s="325"/>
      <c r="S190" s="325"/>
      <c r="T190" s="325"/>
      <c r="U190" s="325"/>
    </row>
    <row r="191" spans="12:21" s="327" customFormat="1" x14ac:dyDescent="0.25">
      <c r="L191" s="326"/>
      <c r="M191" s="324"/>
      <c r="N191" s="325"/>
      <c r="O191" s="325"/>
      <c r="P191" s="325"/>
      <c r="Q191" s="325"/>
      <c r="R191" s="325"/>
      <c r="S191" s="325"/>
      <c r="T191" s="325"/>
      <c r="U191" s="325"/>
    </row>
    <row r="192" spans="12:21" s="327" customFormat="1" x14ac:dyDescent="0.25">
      <c r="L192" s="326"/>
      <c r="M192" s="324"/>
      <c r="N192" s="325"/>
      <c r="O192" s="325"/>
      <c r="P192" s="325"/>
      <c r="Q192" s="325"/>
      <c r="R192" s="325"/>
      <c r="S192" s="325"/>
      <c r="T192" s="325"/>
      <c r="U192" s="325"/>
    </row>
    <row r="193" spans="12:21" s="327" customFormat="1" x14ac:dyDescent="0.25">
      <c r="L193" s="326"/>
      <c r="M193" s="324"/>
      <c r="N193" s="325"/>
      <c r="O193" s="325"/>
      <c r="P193" s="325"/>
      <c r="Q193" s="325"/>
      <c r="R193" s="325"/>
      <c r="S193" s="325"/>
      <c r="T193" s="325"/>
      <c r="U193" s="325"/>
    </row>
  </sheetData>
  <autoFilter ref="F9:Q79"/>
  <mergeCells count="70">
    <mergeCell ref="B19:B25"/>
    <mergeCell ref="C19:C20"/>
    <mergeCell ref="C39:C40"/>
    <mergeCell ref="B32:B33"/>
    <mergeCell ref="A6:W6"/>
    <mergeCell ref="B10:B11"/>
    <mergeCell ref="A10:A11"/>
    <mergeCell ref="C12:C16"/>
    <mergeCell ref="B12:B18"/>
    <mergeCell ref="A7:W7"/>
    <mergeCell ref="A8:W8"/>
    <mergeCell ref="C10:C11"/>
    <mergeCell ref="A12:A18"/>
    <mergeCell ref="C32:C33"/>
    <mergeCell ref="B26:B29"/>
    <mergeCell ref="C26:C29"/>
    <mergeCell ref="A1:W1"/>
    <mergeCell ref="A2:W2"/>
    <mergeCell ref="A3:W3"/>
    <mergeCell ref="A4:W4"/>
    <mergeCell ref="A5:W5"/>
    <mergeCell ref="A70:A75"/>
    <mergeCell ref="A76:A77"/>
    <mergeCell ref="A59:A63"/>
    <mergeCell ref="A44:A46"/>
    <mergeCell ref="B44:B46"/>
    <mergeCell ref="B64:B79"/>
    <mergeCell ref="B59:B63"/>
    <mergeCell ref="C44:C46"/>
    <mergeCell ref="C55:C57"/>
    <mergeCell ref="B47:B56"/>
    <mergeCell ref="C47:C49"/>
    <mergeCell ref="A47:A56"/>
    <mergeCell ref="C50:C54"/>
    <mergeCell ref="C64:C77"/>
    <mergeCell ref="C78:C79"/>
    <mergeCell ref="A78:A79"/>
    <mergeCell ref="C59:C63"/>
    <mergeCell ref="A19:A25"/>
    <mergeCell ref="C21:C25"/>
    <mergeCell ref="B30:B31"/>
    <mergeCell ref="C30:C31"/>
    <mergeCell ref="B39:B40"/>
    <mergeCell ref="A39:A40"/>
    <mergeCell ref="B41:B43"/>
    <mergeCell ref="A41:A43"/>
    <mergeCell ref="A26:A29"/>
    <mergeCell ref="A30:A31"/>
    <mergeCell ref="A32:A33"/>
    <mergeCell ref="C41:C43"/>
    <mergeCell ref="V62:V63"/>
    <mergeCell ref="W62:W63"/>
    <mergeCell ref="N62:N63"/>
    <mergeCell ref="O62:O63"/>
    <mergeCell ref="P62:P63"/>
    <mergeCell ref="Q62:Q63"/>
    <mergeCell ref="R62:R63"/>
    <mergeCell ref="S62:S63"/>
    <mergeCell ref="T62:T63"/>
    <mergeCell ref="U62:U63"/>
    <mergeCell ref="I62:I63"/>
    <mergeCell ref="J62:J63"/>
    <mergeCell ref="K62:K63"/>
    <mergeCell ref="L62:L63"/>
    <mergeCell ref="M62:M63"/>
    <mergeCell ref="D62:D63"/>
    <mergeCell ref="E62:E63"/>
    <mergeCell ref="F62:F63"/>
    <mergeCell ref="G62:G63"/>
    <mergeCell ref="H62:H63"/>
  </mergeCells>
  <dataValidations count="8">
    <dataValidation type="list" allowBlank="1" showInputMessage="1" showErrorMessage="1" sqref="U12:U35 U40:U46">
      <formula1>$AC$12:$AC$20</formula1>
    </dataValidation>
    <dataValidation type="list" allowBlank="1" showInputMessage="1" showErrorMessage="1" sqref="B12 B32 B47 B34 B39 B41 B58:B59">
      <formula1>INDIRECT($J12)</formula1>
    </dataValidation>
    <dataValidation type="list" allowBlank="1" showInputMessage="1" showErrorMessage="1" sqref="A76 A70 A41 A32 A12 A39 A58:A59 A34:A36 A44 A47">
      <formula1>$Y$9:$Y$15</formula1>
    </dataValidation>
    <dataValidation type="list" allowBlank="1" showInputMessage="1" showErrorMessage="1" sqref="U37:U39">
      <formula1>$AC$26:$AC$40</formula1>
    </dataValidation>
    <dataValidation type="whole" allowBlank="1" showInputMessage="1" showErrorMessage="1" sqref="M12 O12:Q12 F12:F46 M13:Q17 G12:L17 G18:Q46">
      <formula1>0</formula1>
      <formula2>100</formula2>
    </dataValidation>
    <dataValidation type="list" allowBlank="1" showInputMessage="1" showErrorMessage="1" sqref="B36">
      <formula1>INDIRECT(#REF!)</formula1>
    </dataValidation>
    <dataValidation type="list" allowBlank="1" showInputMessage="1" showErrorMessage="1" sqref="U36">
      <formula1>$AC$26:$AC$39</formula1>
    </dataValidation>
    <dataValidation type="list" allowBlank="1" showInputMessage="1" showErrorMessage="1" sqref="B64">
      <formula1>INDIRECT($J70)</formula1>
    </dataValidation>
  </dataValidations>
  <pageMargins left="0.82677165354330717" right="0.15748031496062992" top="0.55118110236220474" bottom="0.74803149606299213" header="0.31496062992125984" footer="0.31496062992125984"/>
  <pageSetup scale="98" fitToHeight="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21"/>
  <sheetViews>
    <sheetView topLeftCell="A13" zoomScale="85" zoomScaleNormal="85" workbookViewId="0">
      <selection activeCell="G2" sqref="G2:P2"/>
    </sheetView>
  </sheetViews>
  <sheetFormatPr baseColWidth="10" defaultColWidth="11.42578125" defaultRowHeight="15" x14ac:dyDescent="0.25"/>
  <cols>
    <col min="1" max="1" width="2.5703125" style="137" customWidth="1"/>
    <col min="2" max="6" width="4.28515625" hidden="1" customWidth="1"/>
    <col min="7" max="7" width="18.85546875" style="354" bestFit="1" customWidth="1"/>
    <col min="8" max="9" width="33.85546875" style="354" customWidth="1"/>
    <col min="10" max="10" width="31.28515625" style="354" customWidth="1"/>
    <col min="11" max="11" width="16.42578125" style="354" customWidth="1"/>
    <col min="12" max="12" width="18.28515625" style="354" customWidth="1"/>
    <col min="13" max="13" width="14" style="355" customWidth="1"/>
    <col min="14" max="14" width="15.42578125" style="354" customWidth="1"/>
    <col min="15" max="15" width="13.7109375" style="354" customWidth="1"/>
    <col min="16" max="16" width="22.42578125" style="354" customWidth="1"/>
    <col min="17" max="45" width="11.42578125" style="137"/>
  </cols>
  <sheetData>
    <row r="1" spans="2:30" s="137" customFormat="1" ht="12.75" x14ac:dyDescent="0.2">
      <c r="G1" s="563" t="e">
        <f>+#REF!</f>
        <v>#REF!</v>
      </c>
      <c r="H1" s="564"/>
      <c r="I1" s="564"/>
      <c r="J1" s="564"/>
      <c r="K1" s="564"/>
      <c r="L1" s="564"/>
      <c r="M1" s="564"/>
      <c r="N1" s="564"/>
      <c r="O1" s="564"/>
      <c r="P1" s="564"/>
      <c r="Q1" s="359"/>
      <c r="R1" s="359"/>
      <c r="S1" s="359"/>
      <c r="T1" s="359"/>
      <c r="U1" s="359"/>
      <c r="V1" s="359"/>
      <c r="W1" s="359"/>
      <c r="X1" s="359"/>
      <c r="Y1" s="359"/>
      <c r="Z1" s="359"/>
      <c r="AA1" s="359"/>
      <c r="AB1" s="359"/>
      <c r="AC1" s="359"/>
      <c r="AD1" s="359"/>
    </row>
    <row r="2" spans="2:30" s="137" customFormat="1" ht="15.75" x14ac:dyDescent="0.25">
      <c r="G2" s="565" t="s">
        <v>458</v>
      </c>
      <c r="H2" s="566"/>
      <c r="I2" s="566"/>
      <c r="J2" s="566"/>
      <c r="K2" s="566"/>
      <c r="L2" s="566"/>
      <c r="M2" s="566"/>
      <c r="N2" s="566"/>
      <c r="O2" s="566"/>
      <c r="P2" s="566"/>
      <c r="Q2" s="360"/>
      <c r="R2" s="360"/>
      <c r="S2" s="360"/>
      <c r="T2" s="360"/>
      <c r="U2" s="360"/>
      <c r="V2" s="360"/>
      <c r="W2" s="360"/>
      <c r="X2" s="360"/>
      <c r="Y2" s="360"/>
      <c r="Z2" s="360"/>
      <c r="AA2" s="360"/>
      <c r="AB2" s="360"/>
      <c r="AC2" s="360"/>
      <c r="AD2" s="360"/>
    </row>
    <row r="3" spans="2:30" s="137" customFormat="1" x14ac:dyDescent="0.25">
      <c r="G3" s="567" t="s">
        <v>459</v>
      </c>
      <c r="H3" s="568"/>
      <c r="I3" s="568"/>
      <c r="J3" s="568"/>
      <c r="K3" s="568"/>
      <c r="L3" s="568"/>
      <c r="M3" s="568"/>
      <c r="N3" s="568"/>
      <c r="O3" s="568"/>
      <c r="P3" s="568"/>
      <c r="Q3" s="361"/>
      <c r="R3" s="361"/>
      <c r="S3" s="361"/>
      <c r="T3" s="361"/>
      <c r="U3" s="361"/>
      <c r="V3" s="361"/>
      <c r="W3" s="361"/>
      <c r="X3" s="361"/>
      <c r="Y3" s="361"/>
      <c r="Z3" s="361"/>
      <c r="AA3" s="361"/>
      <c r="AB3" s="361"/>
      <c r="AC3" s="361"/>
      <c r="AD3" s="361"/>
    </row>
    <row r="4" spans="2:30" s="137" customFormat="1" ht="12.75" x14ac:dyDescent="0.2">
      <c r="G4" s="569" t="s">
        <v>1214</v>
      </c>
      <c r="H4" s="570"/>
      <c r="I4" s="570"/>
      <c r="J4" s="570"/>
      <c r="K4" s="570"/>
      <c r="L4" s="570"/>
      <c r="M4" s="570"/>
      <c r="N4" s="570"/>
      <c r="O4" s="570"/>
      <c r="P4" s="570"/>
      <c r="Q4" s="362"/>
      <c r="R4" s="362"/>
      <c r="S4" s="362"/>
      <c r="T4" s="362"/>
      <c r="U4" s="362"/>
      <c r="V4" s="362"/>
      <c r="W4" s="362"/>
      <c r="X4" s="362"/>
      <c r="Y4" s="362"/>
      <c r="Z4" s="362"/>
      <c r="AA4" s="362"/>
      <c r="AB4" s="362"/>
      <c r="AC4" s="362"/>
      <c r="AD4" s="362"/>
    </row>
    <row r="5" spans="2:30" s="137" customFormat="1" ht="12.75" x14ac:dyDescent="0.2">
      <c r="G5" s="569" t="e">
        <f>#REF!</f>
        <v>#REF!</v>
      </c>
      <c r="H5" s="570"/>
      <c r="I5" s="570"/>
      <c r="J5" s="570"/>
      <c r="K5" s="570"/>
      <c r="L5" s="570"/>
      <c r="M5" s="570"/>
      <c r="N5" s="570"/>
      <c r="O5" s="570"/>
      <c r="P5" s="570"/>
      <c r="Q5" s="362"/>
      <c r="R5" s="362"/>
      <c r="S5" s="362"/>
      <c r="T5" s="362"/>
      <c r="U5" s="362"/>
      <c r="V5" s="362"/>
      <c r="W5" s="362"/>
      <c r="X5" s="362"/>
      <c r="Y5" s="362"/>
      <c r="Z5" s="362"/>
      <c r="AA5" s="362"/>
      <c r="AB5" s="362"/>
      <c r="AC5" s="362"/>
      <c r="AD5" s="362"/>
    </row>
    <row r="6" spans="2:30" ht="25.5" customHeight="1" x14ac:dyDescent="0.2">
      <c r="B6" s="341" t="s">
        <v>1168</v>
      </c>
      <c r="C6" s="342" t="s">
        <v>1169</v>
      </c>
      <c r="D6" s="342" t="s">
        <v>1170</v>
      </c>
      <c r="E6" s="342" t="s">
        <v>1171</v>
      </c>
      <c r="F6" s="343" t="s">
        <v>1172</v>
      </c>
      <c r="G6" s="334" t="s">
        <v>1173</v>
      </c>
      <c r="H6" s="390" t="s">
        <v>1118</v>
      </c>
      <c r="I6" s="344" t="s">
        <v>477</v>
      </c>
      <c r="J6" s="344" t="s">
        <v>479</v>
      </c>
      <c r="K6" s="344" t="s">
        <v>1</v>
      </c>
      <c r="L6" s="344" t="s">
        <v>59</v>
      </c>
      <c r="M6" s="345" t="s">
        <v>2</v>
      </c>
      <c r="N6" s="344" t="s">
        <v>3</v>
      </c>
      <c r="O6" s="344" t="s">
        <v>1107</v>
      </c>
      <c r="P6" s="344" t="s">
        <v>60</v>
      </c>
      <c r="Q6" s="423" t="s">
        <v>1408</v>
      </c>
      <c r="R6" s="339"/>
    </row>
    <row r="7" spans="2:30" ht="30" x14ac:dyDescent="0.2">
      <c r="B7" s="346" t="e">
        <f>IF(Tabla13[[#This Row],[Código_Actividad]]="","",CONCATENATE(Tabla13[[#This Row],[POA]],".",Tabla13[[#This Row],[SRS]],".",Tabla13[[#This Row],[AREA]],".",Tabla13[[#This Row],[TIPO]]))</f>
        <v>#REF!</v>
      </c>
      <c r="C7" s="346" t="e">
        <f>IF(Tabla13[[#This Row],[Código_Actividad]]="","",'[3]Formulario PPGR1'!#REF!)</f>
        <v>#REF!</v>
      </c>
      <c r="D7" s="346" t="e">
        <f>IF(Tabla13[[#This Row],[Código_Actividad]]="","",'[3]Formulario PPGR1'!#REF!)</f>
        <v>#REF!</v>
      </c>
      <c r="E7" s="346" t="e">
        <f>IF(Tabla13[[#This Row],[Código_Actividad]]="","",'[3]Formulario PPGR1'!#REF!)</f>
        <v>#REF!</v>
      </c>
      <c r="F7" s="346" t="e">
        <f>IF(Tabla13[[#This Row],[Código_Actividad]]="","",'[3]Formulario PPGR1'!#REF!)</f>
        <v>#REF!</v>
      </c>
      <c r="G7" s="364" t="s">
        <v>1318</v>
      </c>
      <c r="H7" s="365" t="s">
        <v>1288</v>
      </c>
      <c r="I7" s="424" t="s">
        <v>1409</v>
      </c>
      <c r="J7" s="425" t="s">
        <v>1410</v>
      </c>
      <c r="K7" s="425" t="s">
        <v>1103</v>
      </c>
      <c r="L7" s="426">
        <v>3</v>
      </c>
      <c r="M7" s="427">
        <v>2</v>
      </c>
      <c r="N7" s="350">
        <f>+Tabla13[[#This Row],[Precio Unitario]]*Tabla13[[#This Row],[Cantidad de Insumos]]</f>
        <v>6</v>
      </c>
      <c r="O7" s="428" t="s">
        <v>1411</v>
      </c>
      <c r="P7" s="429" t="e">
        <f>[4]!Tabla1[[#This Row],[Precio Unitario]]*[4]!Tabla1[[#This Row],[Cantidad de Insumos]]</f>
        <v>#REF!</v>
      </c>
      <c r="Q7" s="430"/>
      <c r="R7" s="339"/>
    </row>
    <row r="8" spans="2:30" ht="30" x14ac:dyDescent="0.2">
      <c r="B8" s="346" t="e">
        <f>IF(Tabla13[[#This Row],[Código_Actividad]]="","",CONCATENATE(Tabla13[[#This Row],[POA]],".",Tabla13[[#This Row],[SRS]],".",Tabla13[[#This Row],[AREA]],".",Tabla13[[#This Row],[TIPO]]))</f>
        <v>#REF!</v>
      </c>
      <c r="C8" s="346" t="e">
        <f>IF(Tabla13[[#This Row],[Código_Actividad]]="","",'[3]Formulario PPGR1'!#REF!)</f>
        <v>#REF!</v>
      </c>
      <c r="D8" s="346" t="e">
        <f>IF(Tabla13[[#This Row],[Código_Actividad]]="","",'[3]Formulario PPGR1'!#REF!)</f>
        <v>#REF!</v>
      </c>
      <c r="E8" s="346" t="e">
        <f>IF(Tabla13[[#This Row],[Código_Actividad]]="","",'[3]Formulario PPGR1'!#REF!)</f>
        <v>#REF!</v>
      </c>
      <c r="F8" s="346" t="e">
        <f>IF(Tabla13[[#This Row],[Código_Actividad]]="","",'[3]Formulario PPGR1'!#REF!)</f>
        <v>#REF!</v>
      </c>
      <c r="G8" s="364" t="s">
        <v>1319</v>
      </c>
      <c r="H8" s="365" t="s">
        <v>1289</v>
      </c>
      <c r="I8" s="391" t="s">
        <v>1412</v>
      </c>
      <c r="J8" s="431"/>
      <c r="K8" s="432"/>
      <c r="L8" s="433"/>
      <c r="M8" s="434"/>
      <c r="N8" s="350">
        <f>+Tabla13[[#This Row],[Precio Unitario]]*Tabla13[[#This Row],[Cantidad de Insumos]]</f>
        <v>0</v>
      </c>
      <c r="O8" s="351"/>
      <c r="P8" s="429" t="e">
        <f>[4]!Tabla1[[#This Row],[Precio Unitario]]*[4]!Tabla1[[#This Row],[Cantidad de Insumos]]</f>
        <v>#REF!</v>
      </c>
      <c r="Q8" s="430"/>
      <c r="R8" s="339"/>
    </row>
    <row r="9" spans="2:30" x14ac:dyDescent="0.2">
      <c r="B9" s="346" t="e">
        <f>IF(Tabla13[[#This Row],[Código_Actividad]]="","",CONCATENATE(Tabla13[[#This Row],[POA]],".",Tabla13[[#This Row],[SRS]],".",Tabla13[[#This Row],[AREA]],".",Tabla13[[#This Row],[TIPO]]))</f>
        <v>#REF!</v>
      </c>
      <c r="C9" s="346" t="e">
        <f>IF(Tabla13[[#This Row],[Código_Actividad]]="","",'[3]Formulario PPGR1'!#REF!)</f>
        <v>#REF!</v>
      </c>
      <c r="D9" s="346" t="e">
        <f>IF(Tabla13[[#This Row],[Código_Actividad]]="","",'[3]Formulario PPGR1'!#REF!)</f>
        <v>#REF!</v>
      </c>
      <c r="E9" s="346" t="e">
        <f>IF(Tabla13[[#This Row],[Código_Actividad]]="","",'[3]Formulario PPGR1'!#REF!)</f>
        <v>#REF!</v>
      </c>
      <c r="F9" s="346" t="e">
        <f>IF(Tabla13[[#This Row],[Código_Actividad]]="","",'[3]Formulario PPGR1'!#REF!)</f>
        <v>#REF!</v>
      </c>
      <c r="G9" s="378" t="s">
        <v>1182</v>
      </c>
      <c r="H9" s="365" t="s">
        <v>1284</v>
      </c>
      <c r="I9" s="435" t="s">
        <v>1413</v>
      </c>
      <c r="J9" s="431"/>
      <c r="K9" s="432" t="s">
        <v>1103</v>
      </c>
      <c r="L9" s="433">
        <v>1</v>
      </c>
      <c r="M9" s="434">
        <v>450000</v>
      </c>
      <c r="N9" s="350">
        <f>+Tabla13[[#This Row],[Precio Unitario]]*Tabla13[[#This Row],[Cantidad de Insumos]]</f>
        <v>450000</v>
      </c>
      <c r="O9" s="351" t="s">
        <v>904</v>
      </c>
      <c r="P9" s="429" t="e">
        <f>[4]!Tabla1[[#This Row],[Precio Unitario]]*[4]!Tabla1[[#This Row],[Cantidad de Insumos]]</f>
        <v>#REF!</v>
      </c>
      <c r="Q9" s="430"/>
      <c r="R9" s="339"/>
    </row>
    <row r="10" spans="2:30" ht="25.5" x14ac:dyDescent="0.2">
      <c r="B10" s="346" t="e">
        <f>IF(Tabla13[[#This Row],[Código_Actividad]]="","",CONCATENATE(Tabla13[[#This Row],[POA]],".",Tabla13[[#This Row],[SRS]],".",Tabla13[[#This Row],[AREA]],".",Tabla13[[#This Row],[TIPO]]))</f>
        <v>#REF!</v>
      </c>
      <c r="C10" s="346" t="e">
        <f>IF(Tabla13[[#This Row],[Código_Actividad]]="","",'[3]Formulario PPGR1'!#REF!)</f>
        <v>#REF!</v>
      </c>
      <c r="D10" s="346" t="e">
        <f>IF(Tabla13[[#This Row],[Código_Actividad]]="","",'[3]Formulario PPGR1'!#REF!)</f>
        <v>#REF!</v>
      </c>
      <c r="E10" s="346" t="e">
        <f>IF(Tabla13[[#This Row],[Código_Actividad]]="","",'[3]Formulario PPGR1'!#REF!)</f>
        <v>#REF!</v>
      </c>
      <c r="F10" s="346" t="e">
        <f>IF(Tabla13[[#This Row],[Código_Actividad]]="","",'[3]Formulario PPGR1'!#REF!)</f>
        <v>#REF!</v>
      </c>
      <c r="G10" s="378" t="s">
        <v>1182</v>
      </c>
      <c r="H10" s="365" t="s">
        <v>1284</v>
      </c>
      <c r="I10" s="435" t="s">
        <v>1414</v>
      </c>
      <c r="J10" s="431" t="s">
        <v>1415</v>
      </c>
      <c r="K10" s="432" t="s">
        <v>1103</v>
      </c>
      <c r="L10" s="433">
        <v>7</v>
      </c>
      <c r="M10" s="434">
        <v>4248</v>
      </c>
      <c r="N10" s="350">
        <f>+Tabla13[[#This Row],[Precio Unitario]]*Tabla13[[#This Row],[Cantidad de Insumos]]</f>
        <v>29736</v>
      </c>
      <c r="O10" s="428" t="s">
        <v>1411</v>
      </c>
      <c r="P10" s="429" t="e">
        <f>[4]!Tabla1[[#This Row],[Precio Unitario]]*[4]!Tabla1[[#This Row],[Cantidad de Insumos]]</f>
        <v>#REF!</v>
      </c>
      <c r="Q10" s="430"/>
      <c r="R10" s="339"/>
    </row>
    <row r="11" spans="2:30" x14ac:dyDescent="0.2">
      <c r="B11" s="346" t="e">
        <f>IF(Tabla13[[#This Row],[Código_Actividad]]="","",CONCATENATE(Tabla13[[#This Row],[POA]],".",Tabla13[[#This Row],[SRS]],".",Tabla13[[#This Row],[AREA]],".",Tabla13[[#This Row],[TIPO]]))</f>
        <v>#REF!</v>
      </c>
      <c r="C11" s="346" t="e">
        <f>IF(Tabla13[[#This Row],[Código_Actividad]]="","",'[3]Formulario PPGR1'!#REF!)</f>
        <v>#REF!</v>
      </c>
      <c r="D11" s="346" t="e">
        <f>IF(Tabla13[[#This Row],[Código_Actividad]]="","",'[3]Formulario PPGR1'!#REF!)</f>
        <v>#REF!</v>
      </c>
      <c r="E11" s="346" t="e">
        <f>IF(Tabla13[[#This Row],[Código_Actividad]]="","",'[3]Formulario PPGR1'!#REF!)</f>
        <v>#REF!</v>
      </c>
      <c r="F11" s="346" t="e">
        <f>IF(Tabla13[[#This Row],[Código_Actividad]]="","",'[3]Formulario PPGR1'!#REF!)</f>
        <v>#REF!</v>
      </c>
      <c r="G11" s="378" t="s">
        <v>1182</v>
      </c>
      <c r="H11" s="365" t="s">
        <v>1284</v>
      </c>
      <c r="I11" s="435" t="s">
        <v>1416</v>
      </c>
      <c r="J11" s="431" t="s">
        <v>1417</v>
      </c>
      <c r="K11" s="432" t="s">
        <v>1103</v>
      </c>
      <c r="L11" s="433">
        <v>3</v>
      </c>
      <c r="M11" s="434">
        <v>6875</v>
      </c>
      <c r="N11" s="350">
        <f>+Tabla13[[#This Row],[Precio Unitario]]*Tabla13[[#This Row],[Cantidad de Insumos]]</f>
        <v>20625</v>
      </c>
      <c r="O11" s="351" t="s">
        <v>488</v>
      </c>
      <c r="P11" s="429" t="e">
        <f>[4]!Tabla1[[#This Row],[Precio Unitario]]*[4]!Tabla1[[#This Row],[Cantidad de Insumos]]</f>
        <v>#REF!</v>
      </c>
      <c r="Q11" s="430"/>
      <c r="R11" s="339"/>
    </row>
    <row r="12" spans="2:30" x14ac:dyDescent="0.2">
      <c r="B12" s="346" t="e">
        <f>IF(Tabla13[[#This Row],[Código_Actividad]]="","",CONCATENATE(Tabla13[[#This Row],[POA]],".",Tabla13[[#This Row],[SRS]],".",Tabla13[[#This Row],[AREA]],".",Tabla13[[#This Row],[TIPO]]))</f>
        <v>#REF!</v>
      </c>
      <c r="C12" s="346" t="e">
        <f>IF(Tabla13[[#This Row],[Código_Actividad]]="","",'[3]Formulario PPGR1'!#REF!)</f>
        <v>#REF!</v>
      </c>
      <c r="D12" s="346" t="e">
        <f>IF(Tabla13[[#This Row],[Código_Actividad]]="","",'[3]Formulario PPGR1'!#REF!)</f>
        <v>#REF!</v>
      </c>
      <c r="E12" s="346" t="e">
        <f>IF(Tabla13[[#This Row],[Código_Actividad]]="","",'[3]Formulario PPGR1'!#REF!)</f>
        <v>#REF!</v>
      </c>
      <c r="F12" s="346" t="e">
        <f>IF(Tabla13[[#This Row],[Código_Actividad]]="","",'[3]Formulario PPGR1'!#REF!)</f>
        <v>#REF!</v>
      </c>
      <c r="G12" s="378" t="s">
        <v>1182</v>
      </c>
      <c r="H12" s="365" t="s">
        <v>1284</v>
      </c>
      <c r="I12" s="435" t="s">
        <v>1418</v>
      </c>
      <c r="J12" s="431" t="s">
        <v>1419</v>
      </c>
      <c r="K12" s="432" t="s">
        <v>1103</v>
      </c>
      <c r="L12" s="433">
        <v>3</v>
      </c>
      <c r="M12" s="434">
        <v>13750</v>
      </c>
      <c r="N12" s="350">
        <f>+Tabla13[[#This Row],[Precio Unitario]]*Tabla13[[#This Row],[Cantidad de Insumos]]</f>
        <v>41250</v>
      </c>
      <c r="O12" s="351" t="s">
        <v>488</v>
      </c>
      <c r="P12" s="429" t="e">
        <f>[4]!Tabla1[[#This Row],[Precio Unitario]]*[4]!Tabla1[[#This Row],[Cantidad de Insumos]]</f>
        <v>#REF!</v>
      </c>
      <c r="Q12" s="430"/>
      <c r="R12" s="339"/>
    </row>
    <row r="13" spans="2:30" ht="25.5" x14ac:dyDescent="0.2">
      <c r="B13" s="346" t="e">
        <f>IF(Tabla13[[#This Row],[Código_Actividad]]="","",CONCATENATE(Tabla13[[#This Row],[POA]],".",Tabla13[[#This Row],[SRS]],".",Tabla13[[#This Row],[AREA]],".",Tabla13[[#This Row],[TIPO]]))</f>
        <v>#REF!</v>
      </c>
      <c r="C13" s="346" t="e">
        <f>IF(Tabla13[[#This Row],[Código_Actividad]]="","",'[3]Formulario PPGR1'!#REF!)</f>
        <v>#REF!</v>
      </c>
      <c r="D13" s="346" t="e">
        <f>IF(Tabla13[[#This Row],[Código_Actividad]]="","",'[3]Formulario PPGR1'!#REF!)</f>
        <v>#REF!</v>
      </c>
      <c r="E13" s="346" t="e">
        <f>IF(Tabla13[[#This Row],[Código_Actividad]]="","",'[3]Formulario PPGR1'!#REF!)</f>
        <v>#REF!</v>
      </c>
      <c r="F13" s="346" t="e">
        <f>IF(Tabla13[[#This Row],[Código_Actividad]]="","",'[3]Formulario PPGR1'!#REF!)</f>
        <v>#REF!</v>
      </c>
      <c r="G13" s="378" t="s">
        <v>1182</v>
      </c>
      <c r="H13" s="365" t="s">
        <v>1284</v>
      </c>
      <c r="I13" s="435" t="s">
        <v>1409</v>
      </c>
      <c r="J13" s="431" t="s">
        <v>1410</v>
      </c>
      <c r="K13" s="432" t="s">
        <v>1103</v>
      </c>
      <c r="L13" s="433">
        <v>30</v>
      </c>
      <c r="M13" s="434">
        <v>2</v>
      </c>
      <c r="N13" s="350">
        <f>+Tabla13[[#This Row],[Precio Unitario]]*Tabla13[[#This Row],[Cantidad de Insumos]]</f>
        <v>60</v>
      </c>
      <c r="O13" s="428" t="s">
        <v>1411</v>
      </c>
      <c r="P13" s="429" t="e">
        <f>[4]!Tabla1[[#This Row],[Precio Unitario]]*[4]!Tabla1[[#This Row],[Cantidad de Insumos]]</f>
        <v>#REF!</v>
      </c>
      <c r="Q13" s="430"/>
      <c r="R13" s="339"/>
    </row>
    <row r="14" spans="2:30" x14ac:dyDescent="0.2">
      <c r="B14" s="346" t="e">
        <f>IF(Tabla13[[#This Row],[Código_Actividad]]="","",CONCATENATE(Tabla13[[#This Row],[POA]],".",Tabla13[[#This Row],[SRS]],".",Tabla13[[#This Row],[AREA]],".",Tabla13[[#This Row],[TIPO]]))</f>
        <v>#REF!</v>
      </c>
      <c r="C14" s="346" t="e">
        <f>IF(Tabla13[[#This Row],[Código_Actividad]]="","",'[3]Formulario PPGR1'!#REF!)</f>
        <v>#REF!</v>
      </c>
      <c r="D14" s="346" t="e">
        <f>IF(Tabla13[[#This Row],[Código_Actividad]]="","",'[3]Formulario PPGR1'!#REF!)</f>
        <v>#REF!</v>
      </c>
      <c r="E14" s="346" t="e">
        <f>IF(Tabla13[[#This Row],[Código_Actividad]]="","",'[3]Formulario PPGR1'!#REF!)</f>
        <v>#REF!</v>
      </c>
      <c r="F14" s="346" t="e">
        <f>IF(Tabla13[[#This Row],[Código_Actividad]]="","",'[3]Formulario PPGR1'!#REF!)</f>
        <v>#REF!</v>
      </c>
      <c r="G14" s="378" t="s">
        <v>1182</v>
      </c>
      <c r="H14" s="365" t="s">
        <v>1284</v>
      </c>
      <c r="I14" s="435" t="s">
        <v>1420</v>
      </c>
      <c r="J14" s="431" t="s">
        <v>1421</v>
      </c>
      <c r="K14" s="432" t="s">
        <v>1103</v>
      </c>
      <c r="L14" s="433">
        <v>300</v>
      </c>
      <c r="M14" s="434">
        <v>0.47</v>
      </c>
      <c r="N14" s="350">
        <f>+Tabla13[[#This Row],[Precio Unitario]]*Tabla13[[#This Row],[Cantidad de Insumos]]</f>
        <v>141</v>
      </c>
      <c r="O14" s="428" t="s">
        <v>1411</v>
      </c>
      <c r="P14" s="429" t="e">
        <f>[4]!Tabla1[[#This Row],[Precio Unitario]]*[4]!Tabla1[[#This Row],[Cantidad de Insumos]]</f>
        <v>#REF!</v>
      </c>
      <c r="Q14" s="430"/>
      <c r="R14" s="339"/>
    </row>
    <row r="15" spans="2:30" x14ac:dyDescent="0.2">
      <c r="B15" s="346" t="e">
        <f>IF(Tabla13[[#This Row],[Código_Actividad]]="","",CONCATENATE(Tabla13[[#This Row],[POA]],".",Tabla13[[#This Row],[SRS]],".",Tabla13[[#This Row],[AREA]],".",Tabla13[[#This Row],[TIPO]]))</f>
        <v>#REF!</v>
      </c>
      <c r="C15" s="346" t="e">
        <f>IF(Tabla13[[#This Row],[Código_Actividad]]="","",'[3]Formulario PPGR1'!#REF!)</f>
        <v>#REF!</v>
      </c>
      <c r="D15" s="346" t="e">
        <f>IF(Tabla13[[#This Row],[Código_Actividad]]="","",'[3]Formulario PPGR1'!#REF!)</f>
        <v>#REF!</v>
      </c>
      <c r="E15" s="346" t="e">
        <f>IF(Tabla13[[#This Row],[Código_Actividad]]="","",'[3]Formulario PPGR1'!#REF!)</f>
        <v>#REF!</v>
      </c>
      <c r="F15" s="346" t="e">
        <f>IF(Tabla13[[#This Row],[Código_Actividad]]="","",'[3]Formulario PPGR1'!#REF!)</f>
        <v>#REF!</v>
      </c>
      <c r="G15" s="378" t="s">
        <v>1182</v>
      </c>
      <c r="H15" s="365" t="s">
        <v>1284</v>
      </c>
      <c r="I15" s="435" t="s">
        <v>1422</v>
      </c>
      <c r="J15" s="431" t="s">
        <v>1423</v>
      </c>
      <c r="K15" s="432" t="s">
        <v>1103</v>
      </c>
      <c r="L15" s="433">
        <v>55</v>
      </c>
      <c r="M15" s="434">
        <v>10</v>
      </c>
      <c r="N15" s="350">
        <f>+Tabla13[[#This Row],[Precio Unitario]]*Tabla13[[#This Row],[Cantidad de Insumos]]</f>
        <v>550</v>
      </c>
      <c r="O15" s="428" t="s">
        <v>1411</v>
      </c>
      <c r="P15" s="429" t="e">
        <f>[4]!Tabla1[[#This Row],[Precio Unitario]]*[4]!Tabla1[[#This Row],[Cantidad de Insumos]]</f>
        <v>#REF!</v>
      </c>
      <c r="Q15" s="430"/>
      <c r="R15" s="339"/>
    </row>
    <row r="16" spans="2:30" x14ac:dyDescent="0.2">
      <c r="B16" s="346" t="e">
        <f>IF(Tabla13[[#This Row],[Código_Actividad]]="","",CONCATENATE(Tabla13[[#This Row],[POA]],".",Tabla13[[#This Row],[SRS]],".",Tabla13[[#This Row],[AREA]],".",Tabla13[[#This Row],[TIPO]]))</f>
        <v>#REF!</v>
      </c>
      <c r="C16" s="346" t="e">
        <f>IF(Tabla13[[#This Row],[Código_Actividad]]="","",'[3]Formulario PPGR1'!#REF!)</f>
        <v>#REF!</v>
      </c>
      <c r="D16" s="346" t="e">
        <f>IF(Tabla13[[#This Row],[Código_Actividad]]="","",'[3]Formulario PPGR1'!#REF!)</f>
        <v>#REF!</v>
      </c>
      <c r="E16" s="346" t="e">
        <f>IF(Tabla13[[#This Row],[Código_Actividad]]="","",'[3]Formulario PPGR1'!#REF!)</f>
        <v>#REF!</v>
      </c>
      <c r="F16" s="346" t="e">
        <f>IF(Tabla13[[#This Row],[Código_Actividad]]="","",'[3]Formulario PPGR1'!#REF!)</f>
        <v>#REF!</v>
      </c>
      <c r="G16" s="378" t="s">
        <v>1182</v>
      </c>
      <c r="H16" s="365" t="s">
        <v>1284</v>
      </c>
      <c r="I16" s="424" t="s">
        <v>1424</v>
      </c>
      <c r="J16" s="425" t="s">
        <v>1425</v>
      </c>
      <c r="K16" s="425" t="s">
        <v>1103</v>
      </c>
      <c r="L16" s="426">
        <v>55</v>
      </c>
      <c r="M16" s="427">
        <v>3.25</v>
      </c>
      <c r="N16" s="350">
        <f>+Tabla13[[#This Row],[Precio Unitario]]*Tabla13[[#This Row],[Cantidad de Insumos]]</f>
        <v>178.75</v>
      </c>
      <c r="O16" s="428" t="s">
        <v>1411</v>
      </c>
      <c r="P16" s="429" t="e">
        <f>[4]!Tabla1[[#This Row],[Precio Unitario]]*[4]!Tabla1[[#This Row],[Cantidad de Insumos]]</f>
        <v>#REF!</v>
      </c>
      <c r="Q16" s="430"/>
      <c r="R16" s="339"/>
    </row>
    <row r="17" spans="2:18" ht="31.5" x14ac:dyDescent="0.2">
      <c r="B17" s="346" t="e">
        <f>IF(Tabla13[[#This Row],[Código_Actividad]]="","",CONCATENATE(Tabla13[[#This Row],[POA]],".",Tabla13[[#This Row],[SRS]],".",Tabla13[[#This Row],[AREA]],".",Tabla13[[#This Row],[TIPO]]))</f>
        <v>#REF!</v>
      </c>
      <c r="C17" s="346" t="e">
        <f>IF(Tabla13[[#This Row],[Código_Actividad]]="","",'[3]Formulario PPGR1'!#REF!)</f>
        <v>#REF!</v>
      </c>
      <c r="D17" s="346" t="e">
        <f>IF(Tabla13[[#This Row],[Código_Actividad]]="","",'[3]Formulario PPGR1'!#REF!)</f>
        <v>#REF!</v>
      </c>
      <c r="E17" s="346" t="e">
        <f>IF(Tabla13[[#This Row],[Código_Actividad]]="","",'[3]Formulario PPGR1'!#REF!)</f>
        <v>#REF!</v>
      </c>
      <c r="F17" s="346" t="e">
        <f>IF(Tabla13[[#This Row],[Código_Actividad]]="","",'[3]Formulario PPGR1'!#REF!)</f>
        <v>#REF!</v>
      </c>
      <c r="G17" s="378" t="s">
        <v>1183</v>
      </c>
      <c r="H17" s="365" t="s">
        <v>1285</v>
      </c>
      <c r="I17" s="424" t="s">
        <v>1426</v>
      </c>
      <c r="J17" s="436" t="s">
        <v>1427</v>
      </c>
      <c r="K17" s="425" t="s">
        <v>1103</v>
      </c>
      <c r="L17" s="426">
        <v>1</v>
      </c>
      <c r="M17" s="437">
        <v>389.83</v>
      </c>
      <c r="N17" s="350">
        <f>+Tabla13[[#This Row],[Precio Unitario]]*Tabla13[[#This Row],[Cantidad de Insumos]]</f>
        <v>389.83</v>
      </c>
      <c r="O17" s="428" t="s">
        <v>1411</v>
      </c>
      <c r="P17" s="429" t="e">
        <f>[4]!Tabla1[[#This Row],[Precio Unitario]]*[4]!Tabla1[[#This Row],[Cantidad de Insumos]]</f>
        <v>#REF!</v>
      </c>
      <c r="Q17" s="430"/>
      <c r="R17" s="339"/>
    </row>
    <row r="18" spans="2:18" x14ac:dyDescent="0.2">
      <c r="B18" s="346" t="e">
        <f>IF(Tabla13[[#This Row],[Código_Actividad]]="","",CONCATENATE(Tabla13[[#This Row],[POA]],".",Tabla13[[#This Row],[SRS]],".",Tabla13[[#This Row],[AREA]],".",Tabla13[[#This Row],[TIPO]]))</f>
        <v>#REF!</v>
      </c>
      <c r="C18" s="346" t="e">
        <f>IF(Tabla13[[#This Row],[Código_Actividad]]="","",'[3]Formulario PPGR1'!#REF!)</f>
        <v>#REF!</v>
      </c>
      <c r="D18" s="346" t="e">
        <f>IF(Tabla13[[#This Row],[Código_Actividad]]="","",'[3]Formulario PPGR1'!#REF!)</f>
        <v>#REF!</v>
      </c>
      <c r="E18" s="346" t="e">
        <f>IF(Tabla13[[#This Row],[Código_Actividad]]="","",'[3]Formulario PPGR1'!#REF!)</f>
        <v>#REF!</v>
      </c>
      <c r="F18" s="346" t="e">
        <f>IF(Tabla13[[#This Row],[Código_Actividad]]="","",'[3]Formulario PPGR1'!#REF!)</f>
        <v>#REF!</v>
      </c>
      <c r="G18" s="378" t="s">
        <v>1183</v>
      </c>
      <c r="H18" s="365" t="s">
        <v>1285</v>
      </c>
      <c r="I18" s="424" t="s">
        <v>1409</v>
      </c>
      <c r="J18" s="425" t="s">
        <v>1410</v>
      </c>
      <c r="K18" s="425" t="s">
        <v>1103</v>
      </c>
      <c r="L18" s="426">
        <v>30</v>
      </c>
      <c r="M18" s="427">
        <v>2</v>
      </c>
      <c r="N18" s="350">
        <f>+Tabla13[[#This Row],[Precio Unitario]]*Tabla13[[#This Row],[Cantidad de Insumos]]</f>
        <v>60</v>
      </c>
      <c r="O18" s="428" t="s">
        <v>1411</v>
      </c>
      <c r="P18" s="429" t="e">
        <f>[4]!Tabla1[[#This Row],[Precio Unitario]]*[4]!Tabla1[[#This Row],[Cantidad de Insumos]]</f>
        <v>#REF!</v>
      </c>
      <c r="Q18" s="430"/>
      <c r="R18" s="339"/>
    </row>
    <row r="19" spans="2:18" x14ac:dyDescent="0.2">
      <c r="B19" s="346" t="e">
        <f>IF(Tabla13[[#This Row],[Código_Actividad]]="","",CONCATENATE(Tabla13[[#This Row],[POA]],".",Tabla13[[#This Row],[SRS]],".",Tabla13[[#This Row],[AREA]],".",Tabla13[[#This Row],[TIPO]]))</f>
        <v>#REF!</v>
      </c>
      <c r="C19" s="346" t="e">
        <f>IF(Tabla13[[#This Row],[Código_Actividad]]="","",'[3]Formulario PPGR1'!#REF!)</f>
        <v>#REF!</v>
      </c>
      <c r="D19" s="346" t="e">
        <f>IF(Tabla13[[#This Row],[Código_Actividad]]="","",'[3]Formulario PPGR1'!#REF!)</f>
        <v>#REF!</v>
      </c>
      <c r="E19" s="346" t="e">
        <f>IF(Tabla13[[#This Row],[Código_Actividad]]="","",'[3]Formulario PPGR1'!#REF!)</f>
        <v>#REF!</v>
      </c>
      <c r="F19" s="346" t="e">
        <f>IF(Tabla13[[#This Row],[Código_Actividad]]="","",'[3]Formulario PPGR1'!#REF!)</f>
        <v>#REF!</v>
      </c>
      <c r="G19" s="378" t="s">
        <v>1183</v>
      </c>
      <c r="H19" s="365" t="s">
        <v>1285</v>
      </c>
      <c r="I19" s="424" t="s">
        <v>1420</v>
      </c>
      <c r="J19" s="425" t="s">
        <v>1421</v>
      </c>
      <c r="K19" s="425" t="s">
        <v>1103</v>
      </c>
      <c r="L19" s="426">
        <v>300</v>
      </c>
      <c r="M19" s="427">
        <v>0.47</v>
      </c>
      <c r="N19" s="350">
        <f>+Tabla13[[#This Row],[Precio Unitario]]*Tabla13[[#This Row],[Cantidad de Insumos]]</f>
        <v>141</v>
      </c>
      <c r="O19" s="428" t="s">
        <v>1411</v>
      </c>
      <c r="P19" s="429" t="e">
        <f>[4]!Tabla1[[#This Row],[Precio Unitario]]*[4]!Tabla1[[#This Row],[Cantidad de Insumos]]</f>
        <v>#REF!</v>
      </c>
      <c r="Q19" s="430"/>
      <c r="R19" s="339"/>
    </row>
    <row r="20" spans="2:18" x14ac:dyDescent="0.2">
      <c r="B20" s="346" t="e">
        <f>IF(Tabla13[[#This Row],[Código_Actividad]]="","",CONCATENATE(Tabla13[[#This Row],[POA]],".",Tabla13[[#This Row],[SRS]],".",Tabla13[[#This Row],[AREA]],".",Tabla13[[#This Row],[TIPO]]))</f>
        <v>#REF!</v>
      </c>
      <c r="C20" s="346" t="e">
        <f>IF(Tabla13[[#This Row],[Código_Actividad]]="","",'[3]Formulario PPGR1'!#REF!)</f>
        <v>#REF!</v>
      </c>
      <c r="D20" s="346" t="e">
        <f>IF(Tabla13[[#This Row],[Código_Actividad]]="","",'[3]Formulario PPGR1'!#REF!)</f>
        <v>#REF!</v>
      </c>
      <c r="E20" s="346" t="e">
        <f>IF(Tabla13[[#This Row],[Código_Actividad]]="","",'[3]Formulario PPGR1'!#REF!)</f>
        <v>#REF!</v>
      </c>
      <c r="F20" s="346" t="e">
        <f>IF(Tabla13[[#This Row],[Código_Actividad]]="","",'[3]Formulario PPGR1'!#REF!)</f>
        <v>#REF!</v>
      </c>
      <c r="G20" s="378" t="s">
        <v>1183</v>
      </c>
      <c r="H20" s="365" t="s">
        <v>1285</v>
      </c>
      <c r="I20" s="424" t="s">
        <v>1422</v>
      </c>
      <c r="J20" s="425" t="s">
        <v>1423</v>
      </c>
      <c r="K20" s="425" t="s">
        <v>1103</v>
      </c>
      <c r="L20" s="426">
        <v>1</v>
      </c>
      <c r="M20" s="427">
        <v>10</v>
      </c>
      <c r="N20" s="350">
        <f>+Tabla13[[#This Row],[Precio Unitario]]*Tabla13[[#This Row],[Cantidad de Insumos]]</f>
        <v>10</v>
      </c>
      <c r="O20" s="428" t="s">
        <v>1411</v>
      </c>
      <c r="P20" s="429" t="e">
        <f>[4]!Tabla1[[#This Row],[Precio Unitario]]*[4]!Tabla1[[#This Row],[Cantidad de Insumos]]</f>
        <v>#REF!</v>
      </c>
      <c r="Q20" s="430"/>
      <c r="R20" s="339"/>
    </row>
    <row r="21" spans="2:18" ht="15.75" x14ac:dyDescent="0.2">
      <c r="B21" s="346" t="e">
        <f>IF(Tabla13[[#This Row],[Código_Actividad]]="","",CONCATENATE(Tabla13[[#This Row],[POA]],".",Tabla13[[#This Row],[SRS]],".",Tabla13[[#This Row],[AREA]],".",Tabla13[[#This Row],[TIPO]]))</f>
        <v>#REF!</v>
      </c>
      <c r="C21" s="346" t="e">
        <f>IF(Tabla13[[#This Row],[Código_Actividad]]="","",'[3]Formulario PPGR1'!#REF!)</f>
        <v>#REF!</v>
      </c>
      <c r="D21" s="346" t="e">
        <f>IF(Tabla13[[#This Row],[Código_Actividad]]="","",'[3]Formulario PPGR1'!#REF!)</f>
        <v>#REF!</v>
      </c>
      <c r="E21" s="346" t="e">
        <f>IF(Tabla13[[#This Row],[Código_Actividad]]="","",'[3]Formulario PPGR1'!#REF!)</f>
        <v>#REF!</v>
      </c>
      <c r="F21" s="346" t="e">
        <f>IF(Tabla13[[#This Row],[Código_Actividad]]="","",'[3]Formulario PPGR1'!#REF!)</f>
        <v>#REF!</v>
      </c>
      <c r="G21" s="378" t="s">
        <v>1183</v>
      </c>
      <c r="H21" s="365" t="s">
        <v>1285</v>
      </c>
      <c r="I21" s="438" t="s">
        <v>1428</v>
      </c>
      <c r="J21" s="439" t="s">
        <v>1429</v>
      </c>
      <c r="K21" s="440" t="s">
        <v>1103</v>
      </c>
      <c r="L21" s="426">
        <v>1</v>
      </c>
      <c r="M21" s="441">
        <v>338.5</v>
      </c>
      <c r="N21" s="350">
        <f>+Tabla13[[#This Row],[Precio Unitario]]*Tabla13[[#This Row],[Cantidad de Insumos]]</f>
        <v>338.5</v>
      </c>
      <c r="O21" s="428" t="s">
        <v>1411</v>
      </c>
      <c r="P21" s="429" t="e">
        <f>[4]!Tabla1[[#This Row],[Precio Unitario]]*[4]!Tabla1[[#This Row],[Cantidad de Insumos]]</f>
        <v>#REF!</v>
      </c>
      <c r="Q21" s="430"/>
      <c r="R21" s="339"/>
    </row>
    <row r="22" spans="2:18" ht="30" x14ac:dyDescent="0.2">
      <c r="B22" s="346" t="e">
        <f>IF(Tabla13[[#This Row],[Código_Actividad]]="","",CONCATENATE(Tabla13[[#This Row],[POA]],".",Tabla13[[#This Row],[SRS]],".",Tabla13[[#This Row],[AREA]],".",Tabla13[[#This Row],[TIPO]]))</f>
        <v>#REF!</v>
      </c>
      <c r="C22" s="346" t="e">
        <f>IF(Tabla13[[#This Row],[Código_Actividad]]="","",'[3]Formulario PPGR1'!#REF!)</f>
        <v>#REF!</v>
      </c>
      <c r="D22" s="346" t="e">
        <f>IF(Tabla13[[#This Row],[Código_Actividad]]="","",'[3]Formulario PPGR1'!#REF!)</f>
        <v>#REF!</v>
      </c>
      <c r="E22" s="346" t="e">
        <f>IF(Tabla13[[#This Row],[Código_Actividad]]="","",'[3]Formulario PPGR1'!#REF!)</f>
        <v>#REF!</v>
      </c>
      <c r="F22" s="346" t="e">
        <f>IF(Tabla13[[#This Row],[Código_Actividad]]="","",'[3]Formulario PPGR1'!#REF!)</f>
        <v>#REF!</v>
      </c>
      <c r="G22" s="378" t="s">
        <v>1184</v>
      </c>
      <c r="H22" s="365" t="s">
        <v>1286</v>
      </c>
      <c r="I22" s="435" t="s">
        <v>1414</v>
      </c>
      <c r="J22" s="431" t="s">
        <v>1430</v>
      </c>
      <c r="K22" s="432" t="s">
        <v>1103</v>
      </c>
      <c r="L22" s="442">
        <v>1</v>
      </c>
      <c r="M22" s="434">
        <v>4248</v>
      </c>
      <c r="N22" s="350">
        <f>+Tabla13[[#This Row],[Precio Unitario]]*Tabla13[[#This Row],[Cantidad de Insumos]]</f>
        <v>4248</v>
      </c>
      <c r="O22" s="428" t="s">
        <v>1411</v>
      </c>
      <c r="P22" s="429" t="e">
        <f>[4]!Tabla1[[#This Row],[Precio Unitario]]*[4]!Tabla1[[#This Row],[Cantidad de Insumos]]</f>
        <v>#REF!</v>
      </c>
      <c r="Q22" s="430"/>
      <c r="R22" s="339"/>
    </row>
    <row r="23" spans="2:18" ht="45" x14ac:dyDescent="0.2">
      <c r="B23" s="346" t="e">
        <f>IF(Tabla13[[#This Row],[Código_Actividad]]="","",CONCATENATE(Tabla13[[#This Row],[POA]],".",Tabla13[[#This Row],[SRS]],".",Tabla13[[#This Row],[AREA]],".",Tabla13[[#This Row],[TIPO]]))</f>
        <v>#REF!</v>
      </c>
      <c r="C23" s="346" t="e">
        <f>IF(Tabla13[[#This Row],[Código_Actividad]]="","",'[3]Formulario PPGR1'!#REF!)</f>
        <v>#REF!</v>
      </c>
      <c r="D23" s="346" t="e">
        <f>IF(Tabla13[[#This Row],[Código_Actividad]]="","",'[3]Formulario PPGR1'!#REF!)</f>
        <v>#REF!</v>
      </c>
      <c r="E23" s="346" t="e">
        <f>IF(Tabla13[[#This Row],[Código_Actividad]]="","",'[3]Formulario PPGR1'!#REF!)</f>
        <v>#REF!</v>
      </c>
      <c r="F23" s="346" t="e">
        <f>IF(Tabla13[[#This Row],[Código_Actividad]]="","",'[3]Formulario PPGR1'!#REF!)</f>
        <v>#REF!</v>
      </c>
      <c r="G23" s="378" t="s">
        <v>1320</v>
      </c>
      <c r="H23" s="365" t="s">
        <v>1247</v>
      </c>
      <c r="I23" s="391" t="s">
        <v>1412</v>
      </c>
      <c r="J23" s="348">
        <v>0</v>
      </c>
      <c r="K23" s="443"/>
      <c r="L23" s="347" t="s">
        <v>1399</v>
      </c>
      <c r="M23" s="349"/>
      <c r="N23" s="350" t="e">
        <f>+Tabla13[[#This Row],[Precio Unitario]]*Tabla13[[#This Row],[Cantidad de Insumos]]</f>
        <v>#VALUE!</v>
      </c>
      <c r="O23" s="351"/>
      <c r="P23" s="429" t="e">
        <f>[4]!Tabla1[[#This Row],[Precio Unitario]]*[4]!Tabla1[[#This Row],[Cantidad de Insumos]]</f>
        <v>#REF!</v>
      </c>
      <c r="Q23" s="430"/>
      <c r="R23" s="339"/>
    </row>
    <row r="24" spans="2:18" ht="30" x14ac:dyDescent="0.2">
      <c r="B24" s="346" t="e">
        <f>IF(Tabla13[[#This Row],[Código_Actividad]]="","",CONCATENATE(Tabla13[[#This Row],[POA]],".",Tabla13[[#This Row],[SRS]],".",Tabla13[[#This Row],[AREA]],".",Tabla13[[#This Row],[TIPO]]))</f>
        <v>#REF!</v>
      </c>
      <c r="C24" s="346" t="e">
        <f>IF(Tabla13[[#This Row],[Código_Actividad]]="","",'[3]Formulario PPGR1'!#REF!)</f>
        <v>#REF!</v>
      </c>
      <c r="D24" s="346" t="e">
        <f>IF(Tabla13[[#This Row],[Código_Actividad]]="","",'[3]Formulario PPGR1'!#REF!)</f>
        <v>#REF!</v>
      </c>
      <c r="E24" s="346" t="e">
        <f>IF(Tabla13[[#This Row],[Código_Actividad]]="","",'[3]Formulario PPGR1'!#REF!)</f>
        <v>#REF!</v>
      </c>
      <c r="F24" s="346" t="e">
        <f>IF(Tabla13[[#This Row],[Código_Actividad]]="","",'[3]Formulario PPGR1'!#REF!)</f>
        <v>#REF!</v>
      </c>
      <c r="G24" s="378" t="s">
        <v>1321</v>
      </c>
      <c r="H24" s="368" t="s">
        <v>1322</v>
      </c>
      <c r="I24" s="391" t="s">
        <v>1412</v>
      </c>
      <c r="J24" s="348"/>
      <c r="K24" s="443"/>
      <c r="L24" s="347"/>
      <c r="M24" s="349"/>
      <c r="N24" s="350">
        <f>+Tabla13[[#This Row],[Precio Unitario]]*Tabla13[[#This Row],[Cantidad de Insumos]]</f>
        <v>0</v>
      </c>
      <c r="O24" s="351"/>
      <c r="P24" s="429" t="e">
        <f>[4]!Tabla1[[#This Row],[Precio Unitario]]*[4]!Tabla1[[#This Row],[Cantidad de Insumos]]</f>
        <v>#REF!</v>
      </c>
      <c r="Q24" s="430"/>
      <c r="R24" s="339"/>
    </row>
    <row r="25" spans="2:18" ht="30" x14ac:dyDescent="0.2">
      <c r="B25" s="352" t="e">
        <f>IF(Tabla13[[#This Row],[Código_Actividad]]="","",CONCATENATE(Tabla13[[#This Row],[POA]],".",Tabla13[[#This Row],[SRS]],".",Tabla13[[#This Row],[AREA]],".",Tabla13[[#This Row],[TIPO]]))</f>
        <v>#REF!</v>
      </c>
      <c r="C25" s="352" t="e">
        <f>IF(Tabla13[[#This Row],[Código_Actividad]]="","",'[3]Formulario PPGR1'!#REF!)</f>
        <v>#REF!</v>
      </c>
      <c r="D25" s="352" t="e">
        <f>IF(Tabla13[[#This Row],[Código_Actividad]]="","",'[3]Formulario PPGR1'!#REF!)</f>
        <v>#REF!</v>
      </c>
      <c r="E25" s="352" t="e">
        <f>IF(Tabla13[[#This Row],[Código_Actividad]]="","",'[3]Formulario PPGR1'!#REF!)</f>
        <v>#REF!</v>
      </c>
      <c r="F25" s="352" t="e">
        <f>IF(Tabla13[[#This Row],[Código_Actividad]]="","",'[3]Formulario PPGR1'!#REF!)</f>
        <v>#REF!</v>
      </c>
      <c r="G25" s="378" t="s">
        <v>1323</v>
      </c>
      <c r="H25" s="370" t="s">
        <v>1248</v>
      </c>
      <c r="I25" s="424" t="s">
        <v>1420</v>
      </c>
      <c r="J25" s="425" t="s">
        <v>1421</v>
      </c>
      <c r="K25" s="425" t="s">
        <v>1103</v>
      </c>
      <c r="L25" s="426">
        <v>300</v>
      </c>
      <c r="M25" s="427">
        <v>0.47</v>
      </c>
      <c r="N25" s="350">
        <f>+Tabla13[[#This Row],[Precio Unitario]]*Tabla13[[#This Row],[Cantidad de Insumos]]</f>
        <v>141</v>
      </c>
      <c r="O25" s="428" t="s">
        <v>1411</v>
      </c>
      <c r="P25" s="429" t="e">
        <f>[4]!Tabla1[[#This Row],[Precio Unitario]]*[4]!Tabla1[[#This Row],[Cantidad de Insumos]]</f>
        <v>#REF!</v>
      </c>
      <c r="Q25" s="430"/>
      <c r="R25" s="339"/>
    </row>
    <row r="26" spans="2:18" x14ac:dyDescent="0.2">
      <c r="B26" s="352" t="e">
        <f>IF(Tabla13[[#This Row],[Código_Actividad]]="","",CONCATENATE(Tabla13[[#This Row],[POA]],".",Tabla13[[#This Row],[SRS]],".",Tabla13[[#This Row],[AREA]],".",Tabla13[[#This Row],[TIPO]]))</f>
        <v>#REF!</v>
      </c>
      <c r="C26" s="352" t="e">
        <f>IF(Tabla13[[#This Row],[Código_Actividad]]="","",'[3]Formulario PPGR1'!#REF!)</f>
        <v>#REF!</v>
      </c>
      <c r="D26" s="352" t="e">
        <f>IF(Tabla13[[#This Row],[Código_Actividad]]="","",'[3]Formulario PPGR1'!#REF!)</f>
        <v>#REF!</v>
      </c>
      <c r="E26" s="352" t="e">
        <f>IF(Tabla13[[#This Row],[Código_Actividad]]="","",'[3]Formulario PPGR1'!#REF!)</f>
        <v>#REF!</v>
      </c>
      <c r="F26" s="352" t="e">
        <f>IF(Tabla13[[#This Row],[Código_Actividad]]="","",'[3]Formulario PPGR1'!#REF!)</f>
        <v>#REF!</v>
      </c>
      <c r="G26" s="378" t="s">
        <v>1324</v>
      </c>
      <c r="H26" s="368" t="s">
        <v>1249</v>
      </c>
      <c r="I26" s="424" t="s">
        <v>1409</v>
      </c>
      <c r="J26" s="425" t="s">
        <v>1410</v>
      </c>
      <c r="K26" s="425" t="s">
        <v>1103</v>
      </c>
      <c r="L26" s="426">
        <v>3</v>
      </c>
      <c r="M26" s="427">
        <v>2</v>
      </c>
      <c r="N26" s="350">
        <f>+Tabla13[[#This Row],[Precio Unitario]]*Tabla13[[#This Row],[Cantidad de Insumos]]</f>
        <v>6</v>
      </c>
      <c r="O26" s="428" t="s">
        <v>1411</v>
      </c>
      <c r="P26" s="429" t="e">
        <f>[4]!Tabla1[[#This Row],[Precio Unitario]]*[4]!Tabla1[[#This Row],[Cantidad de Insumos]]</f>
        <v>#REF!</v>
      </c>
      <c r="Q26" s="430"/>
      <c r="R26" s="339"/>
    </row>
    <row r="27" spans="2:18" ht="30" x14ac:dyDescent="0.2">
      <c r="B27" s="352" t="e">
        <f>IF(Tabla13[[#This Row],[Código_Actividad]]="","",CONCATENATE(Tabla13[[#This Row],[POA]],".",Tabla13[[#This Row],[SRS]],".",Tabla13[[#This Row],[AREA]],".",Tabla13[[#This Row],[TIPO]]))</f>
        <v>#REF!</v>
      </c>
      <c r="C27" s="352" t="e">
        <f>IF(Tabla13[[#This Row],[Código_Actividad]]="","",'[3]Formulario PPGR1'!#REF!)</f>
        <v>#REF!</v>
      </c>
      <c r="D27" s="352" t="e">
        <f>IF(Tabla13[[#This Row],[Código_Actividad]]="","",'[3]Formulario PPGR1'!#REF!)</f>
        <v>#REF!</v>
      </c>
      <c r="E27" s="352" t="e">
        <f>IF(Tabla13[[#This Row],[Código_Actividad]]="","",'[3]Formulario PPGR1'!#REF!)</f>
        <v>#REF!</v>
      </c>
      <c r="F27" s="352" t="e">
        <f>IF(Tabla13[[#This Row],[Código_Actividad]]="","",'[3]Formulario PPGR1'!#REF!)</f>
        <v>#REF!</v>
      </c>
      <c r="G27" s="378" t="s">
        <v>1325</v>
      </c>
      <c r="H27" s="365" t="s">
        <v>1250</v>
      </c>
      <c r="I27" s="424" t="s">
        <v>1409</v>
      </c>
      <c r="J27" s="425" t="s">
        <v>1410</v>
      </c>
      <c r="K27" s="425" t="s">
        <v>1103</v>
      </c>
      <c r="L27" s="426">
        <v>3</v>
      </c>
      <c r="M27" s="427">
        <v>2</v>
      </c>
      <c r="N27" s="350">
        <f>+Tabla13[[#This Row],[Precio Unitario]]*Tabla13[[#This Row],[Cantidad de Insumos]]</f>
        <v>6</v>
      </c>
      <c r="O27" s="428" t="s">
        <v>1411</v>
      </c>
      <c r="P27" s="429" t="e">
        <f>[4]!Tabla1[[#This Row],[Precio Unitario]]*[4]!Tabla1[[#This Row],[Cantidad de Insumos]]</f>
        <v>#REF!</v>
      </c>
      <c r="Q27" s="430"/>
      <c r="R27" s="339"/>
    </row>
    <row r="28" spans="2:18" ht="45" x14ac:dyDescent="0.2">
      <c r="B28" s="352" t="e">
        <f>IF(Tabla13[[#This Row],[Código_Actividad]]="","",CONCATENATE(Tabla13[[#This Row],[POA]],".",Tabla13[[#This Row],[SRS]],".",Tabla13[[#This Row],[AREA]],".",Tabla13[[#This Row],[TIPO]]))</f>
        <v>#REF!</v>
      </c>
      <c r="C28" s="352" t="e">
        <f>IF(Tabla13[[#This Row],[Código_Actividad]]="","",'[3]Formulario PPGR1'!#REF!)</f>
        <v>#REF!</v>
      </c>
      <c r="D28" s="352" t="e">
        <f>IF(Tabla13[[#This Row],[Código_Actividad]]="","",'[3]Formulario PPGR1'!#REF!)</f>
        <v>#REF!</v>
      </c>
      <c r="E28" s="352" t="e">
        <f>IF(Tabla13[[#This Row],[Código_Actividad]]="","",'[3]Formulario PPGR1'!#REF!)</f>
        <v>#REF!</v>
      </c>
      <c r="F28" s="352" t="e">
        <f>IF(Tabla13[[#This Row],[Código_Actividad]]="","",'[3]Formulario PPGR1'!#REF!)</f>
        <v>#REF!</v>
      </c>
      <c r="G28" s="378" t="s">
        <v>1326</v>
      </c>
      <c r="H28" s="365" t="s">
        <v>1251</v>
      </c>
      <c r="I28" s="424" t="s">
        <v>1409</v>
      </c>
      <c r="J28" s="425" t="s">
        <v>1431</v>
      </c>
      <c r="K28" s="425" t="s">
        <v>1103</v>
      </c>
      <c r="L28" s="426">
        <v>18</v>
      </c>
      <c r="M28" s="427">
        <v>2</v>
      </c>
      <c r="N28" s="350">
        <f>+Tabla13[[#This Row],[Precio Unitario]]*Tabla13[[#This Row],[Cantidad de Insumos]]</f>
        <v>36</v>
      </c>
      <c r="O28" s="428" t="s">
        <v>1411</v>
      </c>
      <c r="P28" s="429" t="e">
        <f>[4]!Tabla1[[#This Row],[Precio Unitario]]*[4]!Tabla1[[#This Row],[Cantidad de Insumos]]</f>
        <v>#REF!</v>
      </c>
      <c r="Q28" s="430"/>
      <c r="R28" s="339"/>
    </row>
    <row r="29" spans="2:18" x14ac:dyDescent="0.2">
      <c r="B29" s="352" t="e">
        <f>IF(Tabla13[[#This Row],[Código_Actividad]]="","",CONCATENATE(Tabla13[[#This Row],[POA]],".",Tabla13[[#This Row],[SRS]],".",Tabla13[[#This Row],[AREA]],".",Tabla13[[#This Row],[TIPO]]))</f>
        <v>#REF!</v>
      </c>
      <c r="C29" s="352" t="e">
        <f>IF(Tabla13[[#This Row],[Código_Actividad]]="","",'[3]Formulario PPGR1'!#REF!)</f>
        <v>#REF!</v>
      </c>
      <c r="D29" s="352" t="e">
        <f>IF(Tabla13[[#This Row],[Código_Actividad]]="","",'[3]Formulario PPGR1'!#REF!)</f>
        <v>#REF!</v>
      </c>
      <c r="E29" s="352" t="e">
        <f>IF(Tabla13[[#This Row],[Código_Actividad]]="","",'[3]Formulario PPGR1'!#REF!)</f>
        <v>#REF!</v>
      </c>
      <c r="F29" s="352" t="e">
        <f>IF(Tabla13[[#This Row],[Código_Actividad]]="","",'[3]Formulario PPGR1'!#REF!)</f>
        <v>#REF!</v>
      </c>
      <c r="G29" s="378" t="s">
        <v>1327</v>
      </c>
      <c r="H29" s="365" t="s">
        <v>1252</v>
      </c>
      <c r="I29" s="424" t="s">
        <v>1409</v>
      </c>
      <c r="J29" s="425" t="s">
        <v>1432</v>
      </c>
      <c r="K29" s="425" t="s">
        <v>1103</v>
      </c>
      <c r="L29" s="426">
        <v>18</v>
      </c>
      <c r="M29" s="427">
        <v>2</v>
      </c>
      <c r="N29" s="350">
        <f>+Tabla13[[#This Row],[Precio Unitario]]*Tabla13[[#This Row],[Cantidad de Insumos]]</f>
        <v>36</v>
      </c>
      <c r="O29" s="428" t="s">
        <v>1411</v>
      </c>
      <c r="P29" s="429" t="e">
        <f>[4]!Tabla1[[#This Row],[Precio Unitario]]*[4]!Tabla1[[#This Row],[Cantidad de Insumos]]</f>
        <v>#REF!</v>
      </c>
      <c r="Q29" s="430"/>
      <c r="R29" s="339"/>
    </row>
    <row r="30" spans="2:18" ht="31.5" x14ac:dyDescent="0.2">
      <c r="B30" s="352" t="e">
        <f>IF(Tabla13[[#This Row],[Código_Actividad]]="","",CONCATENATE(Tabla13[[#This Row],[POA]],".",Tabla13[[#This Row],[SRS]],".",Tabla13[[#This Row],[AREA]],".",Tabla13[[#This Row],[TIPO]]))</f>
        <v>#REF!</v>
      </c>
      <c r="C30" s="352" t="e">
        <f>IF(Tabla13[[#This Row],[Código_Actividad]]="","",'[3]Formulario PPGR1'!#REF!)</f>
        <v>#REF!</v>
      </c>
      <c r="D30" s="352" t="e">
        <f>IF(Tabla13[[#This Row],[Código_Actividad]]="","",'[3]Formulario PPGR1'!#REF!)</f>
        <v>#REF!</v>
      </c>
      <c r="E30" s="352" t="e">
        <f>IF(Tabla13[[#This Row],[Código_Actividad]]="","",'[3]Formulario PPGR1'!#REF!)</f>
        <v>#REF!</v>
      </c>
      <c r="F30" s="352" t="e">
        <f>IF(Tabla13[[#This Row],[Código_Actividad]]="","",'[3]Formulario PPGR1'!#REF!)</f>
        <v>#REF!</v>
      </c>
      <c r="G30" s="378" t="s">
        <v>1185</v>
      </c>
      <c r="H30" s="371" t="s">
        <v>1254</v>
      </c>
      <c r="I30" s="424" t="s">
        <v>1426</v>
      </c>
      <c r="J30" s="436" t="s">
        <v>1427</v>
      </c>
      <c r="K30" s="425" t="s">
        <v>1103</v>
      </c>
      <c r="L30" s="426">
        <v>1</v>
      </c>
      <c r="M30" s="437">
        <v>389.83</v>
      </c>
      <c r="N30" s="350">
        <f>+Tabla13[[#This Row],[Precio Unitario]]*Tabla13[[#This Row],[Cantidad de Insumos]]</f>
        <v>389.83</v>
      </c>
      <c r="O30" s="428" t="s">
        <v>1411</v>
      </c>
      <c r="P30" s="429" t="e">
        <f>[4]!Tabla1[[#This Row],[Precio Unitario]]*[4]!Tabla1[[#This Row],[Cantidad de Insumos]]</f>
        <v>#REF!</v>
      </c>
      <c r="Q30" s="430"/>
      <c r="R30" s="339"/>
    </row>
    <row r="31" spans="2:18" x14ac:dyDescent="0.2">
      <c r="B31" s="352" t="e">
        <f>IF(Tabla13[[#This Row],[Código_Actividad]]="","",CONCATENATE(Tabla13[[#This Row],[POA]],".",Tabla13[[#This Row],[SRS]],".",Tabla13[[#This Row],[AREA]],".",Tabla13[[#This Row],[TIPO]]))</f>
        <v>#REF!</v>
      </c>
      <c r="C31" s="352" t="e">
        <f>IF(Tabla13[[#This Row],[Código_Actividad]]="","",'[3]Formulario PPGR1'!#REF!)</f>
        <v>#REF!</v>
      </c>
      <c r="D31" s="352" t="e">
        <f>IF(Tabla13[[#This Row],[Código_Actividad]]="","",'[3]Formulario PPGR1'!#REF!)</f>
        <v>#REF!</v>
      </c>
      <c r="E31" s="352" t="e">
        <f>IF(Tabla13[[#This Row],[Código_Actividad]]="","",'[3]Formulario PPGR1'!#REF!)</f>
        <v>#REF!</v>
      </c>
      <c r="F31" s="352" t="e">
        <f>IF(Tabla13[[#This Row],[Código_Actividad]]="","",'[3]Formulario PPGR1'!#REF!)</f>
        <v>#REF!</v>
      </c>
      <c r="G31" s="378" t="s">
        <v>1185</v>
      </c>
      <c r="H31" s="371" t="s">
        <v>1254</v>
      </c>
      <c r="I31" s="424" t="s">
        <v>1409</v>
      </c>
      <c r="J31" s="425" t="s">
        <v>1410</v>
      </c>
      <c r="K31" s="425" t="s">
        <v>1103</v>
      </c>
      <c r="L31" s="426">
        <v>30</v>
      </c>
      <c r="M31" s="427">
        <v>2</v>
      </c>
      <c r="N31" s="350">
        <f>+Tabla13[[#This Row],[Precio Unitario]]*Tabla13[[#This Row],[Cantidad de Insumos]]</f>
        <v>60</v>
      </c>
      <c r="O31" s="428" t="s">
        <v>1411</v>
      </c>
      <c r="P31" s="429" t="e">
        <f>[4]!Tabla1[[#This Row],[Precio Unitario]]*[4]!Tabla1[[#This Row],[Cantidad de Insumos]]</f>
        <v>#REF!</v>
      </c>
      <c r="Q31" s="430"/>
      <c r="R31" s="339"/>
    </row>
    <row r="32" spans="2:18" x14ac:dyDescent="0.2">
      <c r="B32" s="352" t="e">
        <f>IF(Tabla13[[#This Row],[Código_Actividad]]="","",CONCATENATE(Tabla13[[#This Row],[POA]],".",Tabla13[[#This Row],[SRS]],".",Tabla13[[#This Row],[AREA]],".",Tabla13[[#This Row],[TIPO]]))</f>
        <v>#REF!</v>
      </c>
      <c r="C32" s="352" t="e">
        <f>IF(Tabla13[[#This Row],[Código_Actividad]]="","",'[3]Formulario PPGR1'!#REF!)</f>
        <v>#REF!</v>
      </c>
      <c r="D32" s="352" t="e">
        <f>IF(Tabla13[[#This Row],[Código_Actividad]]="","",'[3]Formulario PPGR1'!#REF!)</f>
        <v>#REF!</v>
      </c>
      <c r="E32" s="352" t="e">
        <f>IF(Tabla13[[#This Row],[Código_Actividad]]="","",'[3]Formulario PPGR1'!#REF!)</f>
        <v>#REF!</v>
      </c>
      <c r="F32" s="352" t="e">
        <f>IF(Tabla13[[#This Row],[Código_Actividad]]="","",'[3]Formulario PPGR1'!#REF!)</f>
        <v>#REF!</v>
      </c>
      <c r="G32" s="378" t="s">
        <v>1185</v>
      </c>
      <c r="H32" s="371" t="s">
        <v>1254</v>
      </c>
      <c r="I32" s="424" t="s">
        <v>1420</v>
      </c>
      <c r="J32" s="425" t="s">
        <v>1421</v>
      </c>
      <c r="K32" s="425" t="s">
        <v>1103</v>
      </c>
      <c r="L32" s="426">
        <v>100</v>
      </c>
      <c r="M32" s="427">
        <v>0.47</v>
      </c>
      <c r="N32" s="350">
        <f>+Tabla13[[#This Row],[Precio Unitario]]*Tabla13[[#This Row],[Cantidad de Insumos]]</f>
        <v>47</v>
      </c>
      <c r="O32" s="428" t="s">
        <v>1411</v>
      </c>
      <c r="P32" s="429" t="e">
        <f>[4]!Tabla1[[#This Row],[Precio Unitario]]*[4]!Tabla1[[#This Row],[Cantidad de Insumos]]</f>
        <v>#REF!</v>
      </c>
      <c r="Q32" s="430"/>
      <c r="R32" s="339"/>
    </row>
    <row r="33" spans="2:18" x14ac:dyDescent="0.2">
      <c r="B33" s="352" t="e">
        <f>IF(Tabla13[[#This Row],[Código_Actividad]]="","",CONCATENATE(Tabla13[[#This Row],[POA]],".",Tabla13[[#This Row],[SRS]],".",Tabla13[[#This Row],[AREA]],".",Tabla13[[#This Row],[TIPO]]))</f>
        <v>#REF!</v>
      </c>
      <c r="C33" s="352" t="e">
        <f>IF(Tabla13[[#This Row],[Código_Actividad]]="","",'[3]Formulario PPGR1'!#REF!)</f>
        <v>#REF!</v>
      </c>
      <c r="D33" s="352" t="e">
        <f>IF(Tabla13[[#This Row],[Código_Actividad]]="","",'[3]Formulario PPGR1'!#REF!)</f>
        <v>#REF!</v>
      </c>
      <c r="E33" s="352" t="e">
        <f>IF(Tabla13[[#This Row],[Código_Actividad]]="","",'[3]Formulario PPGR1'!#REF!)</f>
        <v>#REF!</v>
      </c>
      <c r="F33" s="352" t="e">
        <f>IF(Tabla13[[#This Row],[Código_Actividad]]="","",'[3]Formulario PPGR1'!#REF!)</f>
        <v>#REF!</v>
      </c>
      <c r="G33" s="378" t="s">
        <v>1185</v>
      </c>
      <c r="H33" s="371" t="s">
        <v>1254</v>
      </c>
      <c r="I33" s="424" t="s">
        <v>1422</v>
      </c>
      <c r="J33" s="425" t="s">
        <v>1423</v>
      </c>
      <c r="K33" s="425" t="s">
        <v>1103</v>
      </c>
      <c r="L33" s="426">
        <v>1</v>
      </c>
      <c r="M33" s="427">
        <v>10</v>
      </c>
      <c r="N33" s="350">
        <f>+Tabla13[[#This Row],[Precio Unitario]]*Tabla13[[#This Row],[Cantidad de Insumos]]</f>
        <v>10</v>
      </c>
      <c r="O33" s="428" t="s">
        <v>1411</v>
      </c>
      <c r="P33" s="429" t="e">
        <f>[4]!Tabla1[[#This Row],[Precio Unitario]]*[4]!Tabla1[[#This Row],[Cantidad de Insumos]]</f>
        <v>#REF!</v>
      </c>
      <c r="Q33" s="430"/>
      <c r="R33" s="339"/>
    </row>
    <row r="34" spans="2:18" ht="15.75" x14ac:dyDescent="0.2">
      <c r="B34" s="352" t="e">
        <f>IF(Tabla13[[#This Row],[Código_Actividad]]="","",CONCATENATE(Tabla13[[#This Row],[POA]],".",Tabla13[[#This Row],[SRS]],".",Tabla13[[#This Row],[AREA]],".",Tabla13[[#This Row],[TIPO]]))</f>
        <v>#REF!</v>
      </c>
      <c r="C34" s="352" t="e">
        <f>IF(Tabla13[[#This Row],[Código_Actividad]]="","",'[3]Formulario PPGR1'!#REF!)</f>
        <v>#REF!</v>
      </c>
      <c r="D34" s="352" t="e">
        <f>IF(Tabla13[[#This Row],[Código_Actividad]]="","",'[3]Formulario PPGR1'!#REF!)</f>
        <v>#REF!</v>
      </c>
      <c r="E34" s="352" t="e">
        <f>IF(Tabla13[[#This Row],[Código_Actividad]]="","",'[3]Formulario PPGR1'!#REF!)</f>
        <v>#REF!</v>
      </c>
      <c r="F34" s="352" t="e">
        <f>IF(Tabla13[[#This Row],[Código_Actividad]]="","",'[3]Formulario PPGR1'!#REF!)</f>
        <v>#REF!</v>
      </c>
      <c r="G34" s="378" t="s">
        <v>1185</v>
      </c>
      <c r="H34" s="371" t="s">
        <v>1254</v>
      </c>
      <c r="I34" s="438" t="s">
        <v>1428</v>
      </c>
      <c r="J34" s="439" t="s">
        <v>1429</v>
      </c>
      <c r="K34" s="440" t="s">
        <v>1103</v>
      </c>
      <c r="L34" s="426">
        <v>1</v>
      </c>
      <c r="M34" s="441">
        <v>338.5</v>
      </c>
      <c r="N34" s="350">
        <f>+Tabla13[[#This Row],[Precio Unitario]]*Tabla13[[#This Row],[Cantidad de Insumos]]</f>
        <v>338.5</v>
      </c>
      <c r="O34" s="428" t="s">
        <v>1411</v>
      </c>
      <c r="P34" s="429" t="e">
        <f>[4]!Tabla1[[#This Row],[Precio Unitario]]*[4]!Tabla1[[#This Row],[Cantidad de Insumos]]</f>
        <v>#REF!</v>
      </c>
      <c r="Q34" s="430"/>
      <c r="R34" s="339"/>
    </row>
    <row r="35" spans="2:18" x14ac:dyDescent="0.2">
      <c r="B35" s="352" t="e">
        <f>IF(Tabla13[[#This Row],[Código_Actividad]]="","",CONCATENATE(Tabla13[[#This Row],[POA]],".",Tabla13[[#This Row],[SRS]],".",Tabla13[[#This Row],[AREA]],".",Tabla13[[#This Row],[TIPO]]))</f>
        <v>#REF!</v>
      </c>
      <c r="C35" s="352" t="e">
        <f>IF(Tabla13[[#This Row],[Código_Actividad]]="","",'[3]Formulario PPGR1'!#REF!)</f>
        <v>#REF!</v>
      </c>
      <c r="D35" s="352" t="e">
        <f>IF(Tabla13[[#This Row],[Código_Actividad]]="","",'[3]Formulario PPGR1'!#REF!)</f>
        <v>#REF!</v>
      </c>
      <c r="E35" s="352" t="e">
        <f>IF(Tabla13[[#This Row],[Código_Actividad]]="","",'[3]Formulario PPGR1'!#REF!)</f>
        <v>#REF!</v>
      </c>
      <c r="F35" s="352" t="e">
        <f>IF(Tabla13[[#This Row],[Código_Actividad]]="","",'[3]Formulario PPGR1'!#REF!)</f>
        <v>#REF!</v>
      </c>
      <c r="G35" s="378" t="s">
        <v>1186</v>
      </c>
      <c r="H35" s="366" t="s">
        <v>1255</v>
      </c>
      <c r="I35" s="391" t="s">
        <v>1412</v>
      </c>
      <c r="J35" s="348"/>
      <c r="K35" s="443"/>
      <c r="L35" s="347"/>
      <c r="M35" s="349"/>
      <c r="N35" s="350">
        <f>+Tabla13[[#This Row],[Precio Unitario]]*Tabla13[[#This Row],[Cantidad de Insumos]]</f>
        <v>0</v>
      </c>
      <c r="O35" s="351"/>
      <c r="P35" s="429" t="e">
        <f>[4]!Tabla1[[#This Row],[Precio Unitario]]*[4]!Tabla1[[#This Row],[Cantidad de Insumos]]</f>
        <v>#REF!</v>
      </c>
      <c r="Q35" s="430"/>
      <c r="R35" s="339"/>
    </row>
    <row r="36" spans="2:18" ht="30" x14ac:dyDescent="0.2">
      <c r="B36" s="352" t="e">
        <f>IF(Tabla13[[#This Row],[Código_Actividad]]="","",CONCATENATE(Tabla13[[#This Row],[POA]],".",Tabla13[[#This Row],[SRS]],".",Tabla13[[#This Row],[AREA]],".",Tabla13[[#This Row],[TIPO]]))</f>
        <v>#REF!</v>
      </c>
      <c r="C36" s="352" t="e">
        <f>IF(Tabla13[[#This Row],[Código_Actividad]]="","",'[3]Formulario PPGR1'!#REF!)</f>
        <v>#REF!</v>
      </c>
      <c r="D36" s="352" t="e">
        <f>IF(Tabla13[[#This Row],[Código_Actividad]]="","",'[3]Formulario PPGR1'!#REF!)</f>
        <v>#REF!</v>
      </c>
      <c r="E36" s="352" t="e">
        <f>IF(Tabla13[[#This Row],[Código_Actividad]]="","",'[3]Formulario PPGR1'!#REF!)</f>
        <v>#REF!</v>
      </c>
      <c r="F36" s="352" t="e">
        <f>IF(Tabla13[[#This Row],[Código_Actividad]]="","",'[3]Formulario PPGR1'!#REF!)</f>
        <v>#REF!</v>
      </c>
      <c r="G36" s="378" t="s">
        <v>1187</v>
      </c>
      <c r="H36" s="366" t="s">
        <v>1256</v>
      </c>
      <c r="I36" s="391" t="s">
        <v>1412</v>
      </c>
      <c r="J36" s="348"/>
      <c r="K36" s="443"/>
      <c r="L36" s="347"/>
      <c r="M36" s="349"/>
      <c r="N36" s="350">
        <f>+Tabla13[[#This Row],[Precio Unitario]]*Tabla13[[#This Row],[Cantidad de Insumos]]</f>
        <v>0</v>
      </c>
      <c r="O36" s="351"/>
      <c r="P36" s="429" t="e">
        <f>[4]!Tabla1[[#This Row],[Precio Unitario]]*[4]!Tabla1[[#This Row],[Cantidad de Insumos]]</f>
        <v>#REF!</v>
      </c>
      <c r="Q36" s="430"/>
      <c r="R36" s="339"/>
    </row>
    <row r="37" spans="2:18" ht="30" x14ac:dyDescent="0.2">
      <c r="B37" s="352" t="e">
        <f>IF(Tabla13[[#This Row],[Código_Actividad]]="","",CONCATENATE(Tabla13[[#This Row],[POA]],".",Tabla13[[#This Row],[SRS]],".",Tabla13[[#This Row],[AREA]],".",Tabla13[[#This Row],[TIPO]]))</f>
        <v>#REF!</v>
      </c>
      <c r="C37" s="352" t="e">
        <f>IF(Tabla13[[#This Row],[Código_Actividad]]="","",'[3]Formulario PPGR1'!#REF!)</f>
        <v>#REF!</v>
      </c>
      <c r="D37" s="352" t="e">
        <f>IF(Tabla13[[#This Row],[Código_Actividad]]="","",'[3]Formulario PPGR1'!#REF!)</f>
        <v>#REF!</v>
      </c>
      <c r="E37" s="352" t="e">
        <f>IF(Tabla13[[#This Row],[Código_Actividad]]="","",'[3]Formulario PPGR1'!#REF!)</f>
        <v>#REF!</v>
      </c>
      <c r="F37" s="352" t="e">
        <f>IF(Tabla13[[#This Row],[Código_Actividad]]="","",'[3]Formulario PPGR1'!#REF!)</f>
        <v>#REF!</v>
      </c>
      <c r="G37" s="378" t="s">
        <v>1328</v>
      </c>
      <c r="H37" s="366" t="s">
        <v>1257</v>
      </c>
      <c r="I37" s="424" t="s">
        <v>1409</v>
      </c>
      <c r="J37" s="425" t="s">
        <v>1410</v>
      </c>
      <c r="K37" s="425" t="s">
        <v>1103</v>
      </c>
      <c r="L37" s="426">
        <v>30</v>
      </c>
      <c r="M37" s="427">
        <v>2</v>
      </c>
      <c r="N37" s="350">
        <f>+Tabla13[[#This Row],[Precio Unitario]]*Tabla13[[#This Row],[Cantidad de Insumos]]</f>
        <v>60</v>
      </c>
      <c r="O37" s="428" t="s">
        <v>1411</v>
      </c>
      <c r="P37" s="429" t="e">
        <f>[4]!Tabla1[[#This Row],[Precio Unitario]]*[4]!Tabla1[[#This Row],[Cantidad de Insumos]]</f>
        <v>#REF!</v>
      </c>
      <c r="Q37" s="430"/>
      <c r="R37" s="339"/>
    </row>
    <row r="38" spans="2:18" ht="30" x14ac:dyDescent="0.2">
      <c r="B38" s="352" t="e">
        <f>IF(Tabla13[[#This Row],[Código_Actividad]]="","",CONCATENATE(Tabla13[[#This Row],[POA]],".",Tabla13[[#This Row],[SRS]],".",Tabla13[[#This Row],[AREA]],".",Tabla13[[#This Row],[TIPO]]))</f>
        <v>#REF!</v>
      </c>
      <c r="C38" s="352" t="e">
        <f>IF(Tabla13[[#This Row],[Código_Actividad]]="","",'[3]Formulario PPGR1'!#REF!)</f>
        <v>#REF!</v>
      </c>
      <c r="D38" s="352" t="e">
        <f>IF(Tabla13[[#This Row],[Código_Actividad]]="","",'[3]Formulario PPGR1'!#REF!)</f>
        <v>#REF!</v>
      </c>
      <c r="E38" s="352" t="e">
        <f>IF(Tabla13[[#This Row],[Código_Actividad]]="","",'[3]Formulario PPGR1'!#REF!)</f>
        <v>#REF!</v>
      </c>
      <c r="F38" s="352" t="e">
        <f>IF(Tabla13[[#This Row],[Código_Actividad]]="","",'[3]Formulario PPGR1'!#REF!)</f>
        <v>#REF!</v>
      </c>
      <c r="G38" s="378" t="s">
        <v>1328</v>
      </c>
      <c r="H38" s="366" t="s">
        <v>1257</v>
      </c>
      <c r="I38" s="424" t="s">
        <v>1420</v>
      </c>
      <c r="J38" s="425" t="s">
        <v>1421</v>
      </c>
      <c r="K38" s="425" t="s">
        <v>1103</v>
      </c>
      <c r="L38" s="426">
        <v>100</v>
      </c>
      <c r="M38" s="427">
        <v>0.47</v>
      </c>
      <c r="N38" s="350">
        <f>+Tabla13[[#This Row],[Precio Unitario]]*Tabla13[[#This Row],[Cantidad de Insumos]]</f>
        <v>47</v>
      </c>
      <c r="O38" s="428" t="s">
        <v>1411</v>
      </c>
      <c r="P38" s="429" t="e">
        <f>[4]!Tabla1[[#This Row],[Precio Unitario]]*[4]!Tabla1[[#This Row],[Cantidad de Insumos]]</f>
        <v>#REF!</v>
      </c>
      <c r="Q38" s="430"/>
      <c r="R38" s="339"/>
    </row>
    <row r="39" spans="2:18" ht="30" x14ac:dyDescent="0.2">
      <c r="B39" s="352" t="e">
        <f>IF(Tabla13[[#This Row],[Código_Actividad]]="","",CONCATENATE(Tabla13[[#This Row],[POA]],".",Tabla13[[#This Row],[SRS]],".",Tabla13[[#This Row],[AREA]],".",Tabla13[[#This Row],[TIPO]]))</f>
        <v>#REF!</v>
      </c>
      <c r="C39" s="352" t="e">
        <f>IF(Tabla13[[#This Row],[Código_Actividad]]="","",'[3]Formulario PPGR1'!#REF!)</f>
        <v>#REF!</v>
      </c>
      <c r="D39" s="352" t="e">
        <f>IF(Tabla13[[#This Row],[Código_Actividad]]="","",'[3]Formulario PPGR1'!#REF!)</f>
        <v>#REF!</v>
      </c>
      <c r="E39" s="352" t="e">
        <f>IF(Tabla13[[#This Row],[Código_Actividad]]="","",'[3]Formulario PPGR1'!#REF!)</f>
        <v>#REF!</v>
      </c>
      <c r="F39" s="352" t="e">
        <f>IF(Tabla13[[#This Row],[Código_Actividad]]="","",'[3]Formulario PPGR1'!#REF!)</f>
        <v>#REF!</v>
      </c>
      <c r="G39" s="378" t="s">
        <v>1328</v>
      </c>
      <c r="H39" s="366" t="s">
        <v>1257</v>
      </c>
      <c r="I39" s="424" t="s">
        <v>1422</v>
      </c>
      <c r="J39" s="425" t="s">
        <v>1423</v>
      </c>
      <c r="K39" s="425" t="s">
        <v>1103</v>
      </c>
      <c r="L39" s="426">
        <v>1</v>
      </c>
      <c r="M39" s="427">
        <v>10</v>
      </c>
      <c r="N39" s="350">
        <f>+Tabla13[[#This Row],[Precio Unitario]]*Tabla13[[#This Row],[Cantidad de Insumos]]</f>
        <v>10</v>
      </c>
      <c r="O39" s="428" t="s">
        <v>1411</v>
      </c>
      <c r="P39" s="429" t="e">
        <f>[4]!Tabla1[[#This Row],[Precio Unitario]]*[4]!Tabla1[[#This Row],[Cantidad de Insumos]]</f>
        <v>#REF!</v>
      </c>
      <c r="Q39" s="430"/>
      <c r="R39" s="339"/>
    </row>
    <row r="40" spans="2:18" ht="30" x14ac:dyDescent="0.2">
      <c r="B40" s="352" t="e">
        <f>IF(Tabla13[[#This Row],[Código_Actividad]]="","",CONCATENATE(Tabla13[[#This Row],[POA]],".",Tabla13[[#This Row],[SRS]],".",Tabla13[[#This Row],[AREA]],".",Tabla13[[#This Row],[TIPO]]))</f>
        <v>#REF!</v>
      </c>
      <c r="C40" s="352" t="e">
        <f>IF(Tabla13[[#This Row],[Código_Actividad]]="","",'[3]Formulario PPGR1'!#REF!)</f>
        <v>#REF!</v>
      </c>
      <c r="D40" s="352" t="e">
        <f>IF(Tabla13[[#This Row],[Código_Actividad]]="","",'[3]Formulario PPGR1'!#REF!)</f>
        <v>#REF!</v>
      </c>
      <c r="E40" s="352" t="e">
        <f>IF(Tabla13[[#This Row],[Código_Actividad]]="","",'[3]Formulario PPGR1'!#REF!)</f>
        <v>#REF!</v>
      </c>
      <c r="F40" s="352" t="e">
        <f>IF(Tabla13[[#This Row],[Código_Actividad]]="","",'[3]Formulario PPGR1'!#REF!)</f>
        <v>#REF!</v>
      </c>
      <c r="G40" s="378" t="s">
        <v>1328</v>
      </c>
      <c r="H40" s="366" t="s">
        <v>1257</v>
      </c>
      <c r="I40" s="424" t="s">
        <v>1433</v>
      </c>
      <c r="J40" s="425" t="s">
        <v>1434</v>
      </c>
      <c r="K40" s="425" t="s">
        <v>1103</v>
      </c>
      <c r="L40" s="426">
        <v>5</v>
      </c>
      <c r="M40" s="427">
        <v>10</v>
      </c>
      <c r="N40" s="350">
        <f>+Tabla13[[#This Row],[Precio Unitario]]*Tabla13[[#This Row],[Cantidad de Insumos]]</f>
        <v>50</v>
      </c>
      <c r="O40" s="428" t="s">
        <v>1411</v>
      </c>
      <c r="P40" s="429" t="e">
        <f>[4]!Tabla1[[#This Row],[Precio Unitario]]*[4]!Tabla1[[#This Row],[Cantidad de Insumos]]</f>
        <v>#REF!</v>
      </c>
      <c r="Q40" s="430"/>
      <c r="R40" s="339"/>
    </row>
    <row r="41" spans="2:18" x14ac:dyDescent="0.2">
      <c r="B41" s="352" t="e">
        <f>IF(Tabla13[[#This Row],[Código_Actividad]]="","",CONCATENATE(Tabla13[[#This Row],[POA]],".",Tabla13[[#This Row],[SRS]],".",Tabla13[[#This Row],[AREA]],".",Tabla13[[#This Row],[TIPO]]))</f>
        <v>#REF!</v>
      </c>
      <c r="C41" s="352" t="e">
        <f>IF(Tabla13[[#This Row],[Código_Actividad]]="","",'[3]Formulario PPGR1'!#REF!)</f>
        <v>#REF!</v>
      </c>
      <c r="D41" s="352" t="e">
        <f>IF(Tabla13[[#This Row],[Código_Actividad]]="","",'[3]Formulario PPGR1'!#REF!)</f>
        <v>#REF!</v>
      </c>
      <c r="E41" s="352" t="e">
        <f>IF(Tabla13[[#This Row],[Código_Actividad]]="","",'[3]Formulario PPGR1'!#REF!)</f>
        <v>#REF!</v>
      </c>
      <c r="F41" s="352" t="e">
        <f>IF(Tabla13[[#This Row],[Código_Actividad]]="","",'[3]Formulario PPGR1'!#REF!)</f>
        <v>#REF!</v>
      </c>
      <c r="G41" s="378" t="s">
        <v>1329</v>
      </c>
      <c r="H41" s="366" t="s">
        <v>1291</v>
      </c>
      <c r="I41" s="391" t="s">
        <v>1412</v>
      </c>
      <c r="J41" s="348"/>
      <c r="K41" s="443"/>
      <c r="L41" s="347"/>
      <c r="M41" s="349"/>
      <c r="N41" s="350">
        <f>+Tabla13[[#This Row],[Precio Unitario]]*Tabla13[[#This Row],[Cantidad de Insumos]]</f>
        <v>0</v>
      </c>
      <c r="O41" s="351"/>
      <c r="P41" s="429" t="e">
        <f>[4]!Tabla1[[#This Row],[Precio Unitario]]*[4]!Tabla1[[#This Row],[Cantidad de Insumos]]</f>
        <v>#REF!</v>
      </c>
      <c r="Q41" s="430"/>
      <c r="R41" s="339"/>
    </row>
    <row r="42" spans="2:18" x14ac:dyDescent="0.2">
      <c r="B42" s="352" t="e">
        <f>IF(Tabla13[[#This Row],[Código_Actividad]]="","",CONCATENATE(Tabla13[[#This Row],[POA]],".",Tabla13[[#This Row],[SRS]],".",Tabla13[[#This Row],[AREA]],".",Tabla13[[#This Row],[TIPO]]))</f>
        <v>#REF!</v>
      </c>
      <c r="C42" s="352" t="e">
        <f>IF(Tabla13[[#This Row],[Código_Actividad]]="","",'[3]Formulario PPGR1'!#REF!)</f>
        <v>#REF!</v>
      </c>
      <c r="D42" s="352" t="e">
        <f>IF(Tabla13[[#This Row],[Código_Actividad]]="","",'[3]Formulario PPGR1'!#REF!)</f>
        <v>#REF!</v>
      </c>
      <c r="E42" s="352" t="e">
        <f>IF(Tabla13[[#This Row],[Código_Actividad]]="","",'[3]Formulario PPGR1'!#REF!)</f>
        <v>#REF!</v>
      </c>
      <c r="F42" s="352" t="e">
        <f>IF(Tabla13[[#This Row],[Código_Actividad]]="","",'[3]Formulario PPGR1'!#REF!)</f>
        <v>#REF!</v>
      </c>
      <c r="G42" s="378" t="s">
        <v>1330</v>
      </c>
      <c r="H42" s="366" t="s">
        <v>1258</v>
      </c>
      <c r="I42" s="391" t="s">
        <v>1412</v>
      </c>
      <c r="J42" s="348"/>
      <c r="K42" s="443"/>
      <c r="L42" s="347"/>
      <c r="M42" s="349"/>
      <c r="N42" s="350">
        <f>+Tabla13[[#This Row],[Precio Unitario]]*Tabla13[[#This Row],[Cantidad de Insumos]]</f>
        <v>0</v>
      </c>
      <c r="O42" s="351"/>
      <c r="P42" s="429" t="e">
        <f>[4]!Tabla1[[#This Row],[Precio Unitario]]*[4]!Tabla1[[#This Row],[Cantidad de Insumos]]</f>
        <v>#REF!</v>
      </c>
      <c r="Q42" s="430"/>
      <c r="R42" s="339"/>
    </row>
    <row r="43" spans="2:18" ht="30" x14ac:dyDescent="0.2">
      <c r="B43" s="352" t="e">
        <f>IF(Tabla13[[#This Row],[Código_Actividad]]="","",CONCATENATE(Tabla13[[#This Row],[POA]],".",Tabla13[[#This Row],[SRS]],".",Tabla13[[#This Row],[AREA]],".",Tabla13[[#This Row],[TIPO]]))</f>
        <v>#REF!</v>
      </c>
      <c r="C43" s="352" t="e">
        <f>IF(Tabla13[[#This Row],[Código_Actividad]]="","",'[3]Formulario PPGR1'!#REF!)</f>
        <v>#REF!</v>
      </c>
      <c r="D43" s="352" t="e">
        <f>IF(Tabla13[[#This Row],[Código_Actividad]]="","",'[3]Formulario PPGR1'!#REF!)</f>
        <v>#REF!</v>
      </c>
      <c r="E43" s="352" t="e">
        <f>IF(Tabla13[[#This Row],[Código_Actividad]]="","",'[3]Formulario PPGR1'!#REF!)</f>
        <v>#REF!</v>
      </c>
      <c r="F43" s="352" t="e">
        <f>IF(Tabla13[[#This Row],[Código_Actividad]]="","",'[3]Formulario PPGR1'!#REF!)</f>
        <v>#REF!</v>
      </c>
      <c r="G43" s="378" t="s">
        <v>1331</v>
      </c>
      <c r="H43" s="366" t="s">
        <v>1292</v>
      </c>
      <c r="I43" s="391" t="s">
        <v>1412</v>
      </c>
      <c r="J43" s="348"/>
      <c r="K43" s="443"/>
      <c r="L43" s="347"/>
      <c r="M43" s="349"/>
      <c r="N43" s="350">
        <f>+Tabla13[[#This Row],[Precio Unitario]]*Tabla13[[#This Row],[Cantidad de Insumos]]</f>
        <v>0</v>
      </c>
      <c r="O43" s="351"/>
      <c r="P43" s="429" t="e">
        <f>[4]!Tabla1[[#This Row],[Precio Unitario]]*[4]!Tabla1[[#This Row],[Cantidad de Insumos]]</f>
        <v>#REF!</v>
      </c>
      <c r="Q43" s="430"/>
      <c r="R43" s="339"/>
    </row>
    <row r="44" spans="2:18" ht="45" x14ac:dyDescent="0.2">
      <c r="B44" s="352" t="e">
        <f>IF(Tabla13[[#This Row],[Código_Actividad]]="","",CONCATENATE(Tabla13[[#This Row],[POA]],".",Tabla13[[#This Row],[SRS]],".",Tabla13[[#This Row],[AREA]],".",Tabla13[[#This Row],[TIPO]]))</f>
        <v>#REF!</v>
      </c>
      <c r="C44" s="352" t="e">
        <f>IF(Tabla13[[#This Row],[Código_Actividad]]="","",'[3]Formulario PPGR1'!#REF!)</f>
        <v>#REF!</v>
      </c>
      <c r="D44" s="352" t="e">
        <f>IF(Tabla13[[#This Row],[Código_Actividad]]="","",'[3]Formulario PPGR1'!#REF!)</f>
        <v>#REF!</v>
      </c>
      <c r="E44" s="352" t="e">
        <f>IF(Tabla13[[#This Row],[Código_Actividad]]="","",'[3]Formulario PPGR1'!#REF!)</f>
        <v>#REF!</v>
      </c>
      <c r="F44" s="352" t="e">
        <f>IF(Tabla13[[#This Row],[Código_Actividad]]="","",'[3]Formulario PPGR1'!#REF!)</f>
        <v>#REF!</v>
      </c>
      <c r="G44" s="378" t="s">
        <v>1332</v>
      </c>
      <c r="H44" s="366" t="s">
        <v>1293</v>
      </c>
      <c r="I44" s="391" t="s">
        <v>1412</v>
      </c>
      <c r="J44" s="348"/>
      <c r="K44" s="443"/>
      <c r="L44" s="347"/>
      <c r="M44" s="349"/>
      <c r="N44" s="350">
        <f>+Tabla13[[#This Row],[Precio Unitario]]*Tabla13[[#This Row],[Cantidad de Insumos]]</f>
        <v>0</v>
      </c>
      <c r="O44" s="351"/>
      <c r="P44" s="429" t="e">
        <f>[4]!Tabla1[[#This Row],[Precio Unitario]]*[4]!Tabla1[[#This Row],[Cantidad de Insumos]]</f>
        <v>#REF!</v>
      </c>
      <c r="Q44" s="430"/>
      <c r="R44" s="339"/>
    </row>
    <row r="45" spans="2:18" x14ac:dyDescent="0.2">
      <c r="B45" s="352" t="e">
        <f>IF(Tabla13[[#This Row],[Código_Actividad]]="","",CONCATENATE(Tabla13[[#This Row],[POA]],".",Tabla13[[#This Row],[SRS]],".",Tabla13[[#This Row],[AREA]],".",Tabla13[[#This Row],[TIPO]]))</f>
        <v>#REF!</v>
      </c>
      <c r="C45" s="352" t="e">
        <f>IF(Tabla13[[#This Row],[Código_Actividad]]="","",'[3]Formulario PPGR1'!#REF!)</f>
        <v>#REF!</v>
      </c>
      <c r="D45" s="352" t="e">
        <f>IF(Tabla13[[#This Row],[Código_Actividad]]="","",'[3]Formulario PPGR1'!#REF!)</f>
        <v>#REF!</v>
      </c>
      <c r="E45" s="352" t="e">
        <f>IF(Tabla13[[#This Row],[Código_Actividad]]="","",'[3]Formulario PPGR1'!#REF!)</f>
        <v>#REF!</v>
      </c>
      <c r="F45" s="352" t="e">
        <f>IF(Tabla13[[#This Row],[Código_Actividad]]="","",'[3]Formulario PPGR1'!#REF!)</f>
        <v>#REF!</v>
      </c>
      <c r="G45" s="378" t="s">
        <v>1188</v>
      </c>
      <c r="H45" s="366" t="s">
        <v>1294</v>
      </c>
      <c r="I45" s="391" t="s">
        <v>1412</v>
      </c>
      <c r="J45" s="348"/>
      <c r="K45" s="443"/>
      <c r="L45" s="347"/>
      <c r="M45" s="349"/>
      <c r="N45" s="350">
        <f>+Tabla13[[#This Row],[Precio Unitario]]*Tabla13[[#This Row],[Cantidad de Insumos]]</f>
        <v>0</v>
      </c>
      <c r="O45" s="351"/>
      <c r="P45" s="429" t="e">
        <f>[4]!Tabla1[[#This Row],[Precio Unitario]]*[4]!Tabla1[[#This Row],[Cantidad de Insumos]]</f>
        <v>#REF!</v>
      </c>
      <c r="Q45" s="430"/>
      <c r="R45" s="339"/>
    </row>
    <row r="46" spans="2:18" ht="45" x14ac:dyDescent="0.2">
      <c r="B46" s="352" t="e">
        <f>IF(Tabla13[[#This Row],[Código_Actividad]]="","",CONCATENATE(Tabla13[[#This Row],[POA]],".",Tabla13[[#This Row],[SRS]],".",Tabla13[[#This Row],[AREA]],".",Tabla13[[#This Row],[TIPO]]))</f>
        <v>#REF!</v>
      </c>
      <c r="C46" s="352" t="e">
        <f>IF(Tabla13[[#This Row],[Código_Actividad]]="","",'[3]Formulario PPGR1'!#REF!)</f>
        <v>#REF!</v>
      </c>
      <c r="D46" s="352" t="e">
        <f>IF(Tabla13[[#This Row],[Código_Actividad]]="","",'[3]Formulario PPGR1'!#REF!)</f>
        <v>#REF!</v>
      </c>
      <c r="E46" s="352" t="e">
        <f>IF(Tabla13[[#This Row],[Código_Actividad]]="","",'[3]Formulario PPGR1'!#REF!)</f>
        <v>#REF!</v>
      </c>
      <c r="F46" s="352" t="e">
        <f>IF(Tabla13[[#This Row],[Código_Actividad]]="","",'[3]Formulario PPGR1'!#REF!)</f>
        <v>#REF!</v>
      </c>
      <c r="G46" s="378" t="s">
        <v>1189</v>
      </c>
      <c r="H46" s="366" t="s">
        <v>1259</v>
      </c>
      <c r="I46" s="391" t="s">
        <v>1412</v>
      </c>
      <c r="J46" s="348"/>
      <c r="K46" s="443"/>
      <c r="L46" s="347"/>
      <c r="M46" s="349"/>
      <c r="N46" s="350">
        <f>+Tabla13[[#This Row],[Precio Unitario]]*Tabla13[[#This Row],[Cantidad de Insumos]]</f>
        <v>0</v>
      </c>
      <c r="O46" s="351"/>
      <c r="P46" s="429" t="e">
        <f>[4]!Tabla1[[#This Row],[Precio Unitario]]*[4]!Tabla1[[#This Row],[Cantidad de Insumos]]</f>
        <v>#REF!</v>
      </c>
      <c r="Q46" s="430"/>
      <c r="R46" s="339"/>
    </row>
    <row r="47" spans="2:18" ht="25.5" x14ac:dyDescent="0.2">
      <c r="B47" s="352" t="e">
        <f>IF(Tabla13[[#This Row],[Código_Actividad]]="","",CONCATENATE(Tabla13[[#This Row],[POA]],".",Tabla13[[#This Row],[SRS]],".",Tabla13[[#This Row],[AREA]],".",Tabla13[[#This Row],[TIPO]]))</f>
        <v>#REF!</v>
      </c>
      <c r="C47" s="352" t="e">
        <f>IF(Tabla13[[#This Row],[Código_Actividad]]="","",'[3]Formulario PPGR1'!#REF!)</f>
        <v>#REF!</v>
      </c>
      <c r="D47" s="352" t="e">
        <f>IF(Tabla13[[#This Row],[Código_Actividad]]="","",'[3]Formulario PPGR1'!#REF!)</f>
        <v>#REF!</v>
      </c>
      <c r="E47" s="352" t="e">
        <f>IF(Tabla13[[#This Row],[Código_Actividad]]="","",'[3]Formulario PPGR1'!#REF!)</f>
        <v>#REF!</v>
      </c>
      <c r="F47" s="352" t="e">
        <f>IF(Tabla13[[#This Row],[Código_Actividad]]="","",'[3]Formulario PPGR1'!#REF!)</f>
        <v>#REF!</v>
      </c>
      <c r="G47" s="378" t="s">
        <v>1190</v>
      </c>
      <c r="H47" s="366" t="s">
        <v>1260</v>
      </c>
      <c r="I47" s="424" t="s">
        <v>1414</v>
      </c>
      <c r="J47" s="439" t="s">
        <v>1435</v>
      </c>
      <c r="K47" s="425" t="s">
        <v>1103</v>
      </c>
      <c r="L47" s="426">
        <v>100</v>
      </c>
      <c r="M47" s="427">
        <v>2</v>
      </c>
      <c r="N47" s="350">
        <f>+Tabla13[[#This Row],[Precio Unitario]]*Tabla13[[#This Row],[Cantidad de Insumos]]</f>
        <v>200</v>
      </c>
      <c r="O47" s="428" t="s">
        <v>1411</v>
      </c>
      <c r="P47" s="429" t="e">
        <f>[4]!Tabla1[[#This Row],[Precio Unitario]]*[4]!Tabla1[[#This Row],[Cantidad de Insumos]]</f>
        <v>#REF!</v>
      </c>
      <c r="Q47" s="430"/>
      <c r="R47" s="339"/>
    </row>
    <row r="48" spans="2:18" ht="39" thickBot="1" x14ac:dyDescent="0.3">
      <c r="B48" s="352" t="e">
        <f>IF(Tabla13[[#This Row],[Código_Actividad]]="","",CONCATENATE(Tabla13[[#This Row],[POA]],".",Tabla13[[#This Row],[SRS]],".",Tabla13[[#This Row],[AREA]],".",Tabla13[[#This Row],[TIPO]]))</f>
        <v>#REF!</v>
      </c>
      <c r="C48" s="352" t="e">
        <f>IF(Tabla13[[#This Row],[Código_Actividad]]="","",'[3]Formulario PPGR1'!#REF!)</f>
        <v>#REF!</v>
      </c>
      <c r="D48" s="352" t="e">
        <f>IF(Tabla13[[#This Row],[Código_Actividad]]="","",'[3]Formulario PPGR1'!#REF!)</f>
        <v>#REF!</v>
      </c>
      <c r="E48" s="352" t="e">
        <f>IF(Tabla13[[#This Row],[Código_Actividad]]="","",'[3]Formulario PPGR1'!#REF!)</f>
        <v>#REF!</v>
      </c>
      <c r="F48" s="352" t="e">
        <f>IF(Tabla13[[#This Row],[Código_Actividad]]="","",'[3]Formulario PPGR1'!#REF!)</f>
        <v>#REF!</v>
      </c>
      <c r="G48" s="378" t="s">
        <v>1333</v>
      </c>
      <c r="H48" s="366" t="s">
        <v>1295</v>
      </c>
      <c r="I48" s="444" t="s">
        <v>1436</v>
      </c>
      <c r="J48" s="445" t="s">
        <v>1437</v>
      </c>
      <c r="K48" s="443" t="s">
        <v>1103</v>
      </c>
      <c r="L48" s="347">
        <v>1</v>
      </c>
      <c r="M48" s="446">
        <v>242812.5</v>
      </c>
      <c r="N48" s="350">
        <f>+Tabla13[[#This Row],[Precio Unitario]]*Tabla13[[#This Row],[Cantidad de Insumos]]</f>
        <v>242812.5</v>
      </c>
      <c r="O48" s="351" t="s">
        <v>539</v>
      </c>
      <c r="P48" s="429" t="e">
        <f>[4]!Tabla1[[#This Row],[Precio Unitario]]*[4]!Tabla1[[#This Row],[Cantidad de Insumos]]</f>
        <v>#REF!</v>
      </c>
      <c r="Q48" s="430"/>
      <c r="R48" s="339"/>
    </row>
    <row r="49" spans="2:18" ht="153.75" thickBot="1" x14ac:dyDescent="0.3">
      <c r="B49" s="352" t="e">
        <f>IF(Tabla13[[#This Row],[Código_Actividad]]="","",CONCATENATE(Tabla13[[#This Row],[POA]],".",Tabla13[[#This Row],[SRS]],".",Tabla13[[#This Row],[AREA]],".",Tabla13[[#This Row],[TIPO]]))</f>
        <v>#REF!</v>
      </c>
      <c r="C49" s="352" t="e">
        <f>IF(Tabla13[[#This Row],[Código_Actividad]]="","",'[3]Formulario PPGR1'!#REF!)</f>
        <v>#REF!</v>
      </c>
      <c r="D49" s="352" t="e">
        <f>IF(Tabla13[[#This Row],[Código_Actividad]]="","",'[3]Formulario PPGR1'!#REF!)</f>
        <v>#REF!</v>
      </c>
      <c r="E49" s="352" t="e">
        <f>IF(Tabla13[[#This Row],[Código_Actividad]]="","",'[3]Formulario PPGR1'!#REF!)</f>
        <v>#REF!</v>
      </c>
      <c r="F49" s="352" t="e">
        <f>IF(Tabla13[[#This Row],[Código_Actividad]]="","",'[3]Formulario PPGR1'!#REF!)</f>
        <v>#REF!</v>
      </c>
      <c r="G49" s="378" t="s">
        <v>1333</v>
      </c>
      <c r="H49" s="447" t="s">
        <v>1295</v>
      </c>
      <c r="I49" s="448" t="s">
        <v>1438</v>
      </c>
      <c r="J49" s="445" t="s">
        <v>1439</v>
      </c>
      <c r="K49" s="443" t="s">
        <v>1103</v>
      </c>
      <c r="L49" s="347">
        <v>1</v>
      </c>
      <c r="M49" s="446">
        <v>242812.5</v>
      </c>
      <c r="N49" s="350">
        <f>+Tabla13[[#This Row],[Precio Unitario]]*Tabla13[[#This Row],[Cantidad de Insumos]]</f>
        <v>242812.5</v>
      </c>
      <c r="O49" s="351" t="s">
        <v>539</v>
      </c>
      <c r="P49" s="429" t="e">
        <f>[4]!Tabla1[[#This Row],[Precio Unitario]]*[4]!Tabla1[[#This Row],[Cantidad de Insumos]]</f>
        <v>#REF!</v>
      </c>
      <c r="Q49" s="430"/>
      <c r="R49" s="339"/>
    </row>
    <row r="50" spans="2:18" x14ac:dyDescent="0.2">
      <c r="B50" s="352" t="e">
        <f>IF(Tabla13[[#This Row],[Código_Actividad]]="","",CONCATENATE(Tabla13[[#This Row],[POA]],".",Tabla13[[#This Row],[SRS]],".",Tabla13[[#This Row],[AREA]],".",Tabla13[[#This Row],[TIPO]]))</f>
        <v>#REF!</v>
      </c>
      <c r="C50" s="352" t="e">
        <f>IF(Tabla13[[#This Row],[Código_Actividad]]="","",'[3]Formulario PPGR1'!#REF!)</f>
        <v>#REF!</v>
      </c>
      <c r="D50" s="352" t="e">
        <f>IF(Tabla13[[#This Row],[Código_Actividad]]="","",'[3]Formulario PPGR1'!#REF!)</f>
        <v>#REF!</v>
      </c>
      <c r="E50" s="352" t="e">
        <f>IF(Tabla13[[#This Row],[Código_Actividad]]="","",'[3]Formulario PPGR1'!#REF!)</f>
        <v>#REF!</v>
      </c>
      <c r="F50" s="352" t="e">
        <f>IF(Tabla13[[#This Row],[Código_Actividad]]="","",'[3]Formulario PPGR1'!#REF!)</f>
        <v>#REF!</v>
      </c>
      <c r="G50" s="378" t="s">
        <v>1334</v>
      </c>
      <c r="H50" s="365" t="s">
        <v>1296</v>
      </c>
      <c r="I50" s="391" t="s">
        <v>1412</v>
      </c>
      <c r="J50" s="348"/>
      <c r="K50" s="443"/>
      <c r="L50" s="347"/>
      <c r="M50" s="349"/>
      <c r="N50" s="350">
        <f>+Tabla13[[#This Row],[Precio Unitario]]*Tabla13[[#This Row],[Cantidad de Insumos]]</f>
        <v>0</v>
      </c>
      <c r="O50" s="351"/>
      <c r="P50" s="429" t="e">
        <f>[4]!Tabla1[[#This Row],[Precio Unitario]]*[4]!Tabla1[[#This Row],[Cantidad de Insumos]]</f>
        <v>#REF!</v>
      </c>
      <c r="Q50" s="430"/>
      <c r="R50" s="339"/>
    </row>
    <row r="51" spans="2:18" x14ac:dyDescent="0.2">
      <c r="B51" s="352" t="e">
        <f>IF(Tabla13[[#This Row],[Código_Actividad]]="","",CONCATENATE(Tabla13[[#This Row],[POA]],".",Tabla13[[#This Row],[SRS]],".",Tabla13[[#This Row],[AREA]],".",Tabla13[[#This Row],[TIPO]]))</f>
        <v>#REF!</v>
      </c>
      <c r="C51" s="352" t="e">
        <f>IF(Tabla13[[#This Row],[Código_Actividad]]="","",'[3]Formulario PPGR1'!#REF!)</f>
        <v>#REF!</v>
      </c>
      <c r="D51" s="352" t="e">
        <f>IF(Tabla13[[#This Row],[Código_Actividad]]="","",'[3]Formulario PPGR1'!#REF!)</f>
        <v>#REF!</v>
      </c>
      <c r="E51" s="352" t="e">
        <f>IF(Tabla13[[#This Row],[Código_Actividad]]="","",'[3]Formulario PPGR1'!#REF!)</f>
        <v>#REF!</v>
      </c>
      <c r="F51" s="352" t="e">
        <f>IF(Tabla13[[#This Row],[Código_Actividad]]="","",'[3]Formulario PPGR1'!#REF!)</f>
        <v>#REF!</v>
      </c>
      <c r="G51" s="378" t="s">
        <v>1335</v>
      </c>
      <c r="H51" s="365" t="s">
        <v>1297</v>
      </c>
      <c r="I51" s="391" t="s">
        <v>1440</v>
      </c>
      <c r="J51" s="449" t="s">
        <v>1441</v>
      </c>
      <c r="K51" s="450" t="s">
        <v>1103</v>
      </c>
      <c r="L51" s="451">
        <v>1</v>
      </c>
      <c r="M51" s="452">
        <v>250000</v>
      </c>
      <c r="N51" s="350">
        <f>+Tabla13[[#This Row],[Precio Unitario]]*Tabla13[[#This Row],[Cantidad de Insumos]]</f>
        <v>250000</v>
      </c>
      <c r="O51" s="351" t="s">
        <v>630</v>
      </c>
      <c r="P51" s="429" t="e">
        <f>[4]!Tabla1[[#This Row],[Precio Unitario]]*[4]!Tabla1[[#This Row],[Cantidad de Insumos]]</f>
        <v>#REF!</v>
      </c>
      <c r="Q51" s="430"/>
      <c r="R51" s="339"/>
    </row>
    <row r="52" spans="2:18" ht="30" x14ac:dyDescent="0.2">
      <c r="B52" s="352" t="e">
        <f>IF(Tabla13[[#This Row],[Código_Actividad]]="","",CONCATENATE(Tabla13[[#This Row],[POA]],".",Tabla13[[#This Row],[SRS]],".",Tabla13[[#This Row],[AREA]],".",Tabla13[[#This Row],[TIPO]]))</f>
        <v>#REF!</v>
      </c>
      <c r="C52" s="352" t="e">
        <f>IF(Tabla13[[#This Row],[Código_Actividad]]="","",'[3]Formulario PPGR1'!#REF!)</f>
        <v>#REF!</v>
      </c>
      <c r="D52" s="352" t="e">
        <f>IF(Tabla13[[#This Row],[Código_Actividad]]="","",'[3]Formulario PPGR1'!#REF!)</f>
        <v>#REF!</v>
      </c>
      <c r="E52" s="352" t="e">
        <f>IF(Tabla13[[#This Row],[Código_Actividad]]="","",'[3]Formulario PPGR1'!#REF!)</f>
        <v>#REF!</v>
      </c>
      <c r="F52" s="352" t="e">
        <f>IF(Tabla13[[#This Row],[Código_Actividad]]="","",'[3]Formulario PPGR1'!#REF!)</f>
        <v>#REF!</v>
      </c>
      <c r="G52" s="378" t="s">
        <v>1336</v>
      </c>
      <c r="H52" s="365" t="s">
        <v>1261</v>
      </c>
      <c r="I52" s="391" t="s">
        <v>1440</v>
      </c>
      <c r="J52" s="449" t="s">
        <v>1441</v>
      </c>
      <c r="K52" s="450" t="s">
        <v>1103</v>
      </c>
      <c r="L52" s="451">
        <v>1</v>
      </c>
      <c r="M52" s="452">
        <v>250000</v>
      </c>
      <c r="N52" s="350">
        <f>+Tabla13[[#This Row],[Precio Unitario]]*Tabla13[[#This Row],[Cantidad de Insumos]]</f>
        <v>250000</v>
      </c>
      <c r="O52" s="351" t="s">
        <v>630</v>
      </c>
      <c r="P52" s="429" t="e">
        <f>[4]!Tabla1[[#This Row],[Precio Unitario]]*[4]!Tabla1[[#This Row],[Cantidad de Insumos]]</f>
        <v>#REF!</v>
      </c>
      <c r="Q52" s="430"/>
      <c r="R52" s="339"/>
    </row>
    <row r="53" spans="2:18" ht="30" x14ac:dyDescent="0.2">
      <c r="B53" s="352" t="e">
        <f>IF(Tabla13[[#This Row],[Código_Actividad]]="","",CONCATENATE(Tabla13[[#This Row],[POA]],".",Tabla13[[#This Row],[SRS]],".",Tabla13[[#This Row],[AREA]],".",Tabla13[[#This Row],[TIPO]]))</f>
        <v>#REF!</v>
      </c>
      <c r="C53" s="352" t="e">
        <f>IF(Tabla13[[#This Row],[Código_Actividad]]="","",'[3]Formulario PPGR1'!#REF!)</f>
        <v>#REF!</v>
      </c>
      <c r="D53" s="352" t="e">
        <f>IF(Tabla13[[#This Row],[Código_Actividad]]="","",'[3]Formulario PPGR1'!#REF!)</f>
        <v>#REF!</v>
      </c>
      <c r="E53" s="352" t="e">
        <f>IF(Tabla13[[#This Row],[Código_Actividad]]="","",'[3]Formulario PPGR1'!#REF!)</f>
        <v>#REF!</v>
      </c>
      <c r="F53" s="352" t="e">
        <f>IF(Tabla13[[#This Row],[Código_Actividad]]="","",'[3]Formulario PPGR1'!#REF!)</f>
        <v>#REF!</v>
      </c>
      <c r="G53" s="378" t="s">
        <v>1337</v>
      </c>
      <c r="H53" s="370" t="s">
        <v>1262</v>
      </c>
      <c r="I53" s="391" t="s">
        <v>1412</v>
      </c>
      <c r="J53" s="348"/>
      <c r="K53" s="443"/>
      <c r="L53" s="347"/>
      <c r="M53" s="349"/>
      <c r="N53" s="350">
        <f>+Tabla13[[#This Row],[Precio Unitario]]*Tabla13[[#This Row],[Cantidad de Insumos]]</f>
        <v>0</v>
      </c>
      <c r="O53" s="351"/>
      <c r="P53" s="429" t="e">
        <f>[4]!Tabla1[[#This Row],[Precio Unitario]]*[4]!Tabla1[[#This Row],[Cantidad de Insumos]]</f>
        <v>#REF!</v>
      </c>
      <c r="Q53" s="430"/>
      <c r="R53" s="339"/>
    </row>
    <row r="54" spans="2:18" ht="30" x14ac:dyDescent="0.2">
      <c r="B54" s="352" t="e">
        <f>IF(Tabla13[[#This Row],[Código_Actividad]]="","",CONCATENATE(Tabla13[[#This Row],[POA]],".",Tabla13[[#This Row],[SRS]],".",Tabla13[[#This Row],[AREA]],".",Tabla13[[#This Row],[TIPO]]))</f>
        <v>#REF!</v>
      </c>
      <c r="C54" s="352" t="e">
        <f>IF(Tabla13[[#This Row],[Código_Actividad]]="","",'[3]Formulario PPGR1'!#REF!)</f>
        <v>#REF!</v>
      </c>
      <c r="D54" s="352" t="e">
        <f>IF(Tabla13[[#This Row],[Código_Actividad]]="","",'[3]Formulario PPGR1'!#REF!)</f>
        <v>#REF!</v>
      </c>
      <c r="E54" s="352" t="e">
        <f>IF(Tabla13[[#This Row],[Código_Actividad]]="","",'[3]Formulario PPGR1'!#REF!)</f>
        <v>#REF!</v>
      </c>
      <c r="F54" s="352" t="e">
        <f>IF(Tabla13[[#This Row],[Código_Actividad]]="","",'[3]Formulario PPGR1'!#REF!)</f>
        <v>#REF!</v>
      </c>
      <c r="G54" s="378" t="s">
        <v>1191</v>
      </c>
      <c r="H54" s="371" t="s">
        <v>1299</v>
      </c>
      <c r="I54" s="391" t="s">
        <v>1412</v>
      </c>
      <c r="J54" s="348"/>
      <c r="K54" s="443"/>
      <c r="L54" s="347"/>
      <c r="M54" s="349"/>
      <c r="N54" s="350">
        <f>+Tabla13[[#This Row],[Precio Unitario]]*Tabla13[[#This Row],[Cantidad de Insumos]]</f>
        <v>0</v>
      </c>
      <c r="O54" s="351"/>
      <c r="P54" s="429" t="e">
        <f>[4]!Tabla1[[#This Row],[Precio Unitario]]*[4]!Tabla1[[#This Row],[Cantidad de Insumos]]</f>
        <v>#REF!</v>
      </c>
      <c r="Q54" s="430"/>
      <c r="R54" s="339"/>
    </row>
    <row r="55" spans="2:18" ht="30" x14ac:dyDescent="0.2">
      <c r="B55" s="352" t="e">
        <f>IF(Tabla13[[#This Row],[Código_Actividad]]="","",CONCATENATE(Tabla13[[#This Row],[POA]],".",Tabla13[[#This Row],[SRS]],".",Tabla13[[#This Row],[AREA]],".",Tabla13[[#This Row],[TIPO]]))</f>
        <v>#REF!</v>
      </c>
      <c r="C55" s="352" t="e">
        <f>IF(Tabla13[[#This Row],[Código_Actividad]]="","",'[3]Formulario PPGR1'!#REF!)</f>
        <v>#REF!</v>
      </c>
      <c r="D55" s="352" t="e">
        <f>IF(Tabla13[[#This Row],[Código_Actividad]]="","",'[3]Formulario PPGR1'!#REF!)</f>
        <v>#REF!</v>
      </c>
      <c r="E55" s="352" t="e">
        <f>IF(Tabla13[[#This Row],[Código_Actividad]]="","",'[3]Formulario PPGR1'!#REF!)</f>
        <v>#REF!</v>
      </c>
      <c r="F55" s="352" t="e">
        <f>IF(Tabla13[[#This Row],[Código_Actividad]]="","",'[3]Formulario PPGR1'!#REF!)</f>
        <v>#REF!</v>
      </c>
      <c r="G55" s="378" t="s">
        <v>1192</v>
      </c>
      <c r="H55" s="365" t="s">
        <v>1298</v>
      </c>
      <c r="I55" s="391" t="s">
        <v>1412</v>
      </c>
      <c r="J55" s="348"/>
      <c r="K55" s="443"/>
      <c r="L55" s="347"/>
      <c r="M55" s="349"/>
      <c r="N55" s="350">
        <f>+Tabla13[[#This Row],[Precio Unitario]]*Tabla13[[#This Row],[Cantidad de Insumos]]</f>
        <v>0</v>
      </c>
      <c r="O55" s="351"/>
      <c r="P55" s="429" t="e">
        <f>[4]!Tabla1[[#This Row],[Precio Unitario]]*[4]!Tabla1[[#This Row],[Cantidad de Insumos]]</f>
        <v>#REF!</v>
      </c>
      <c r="Q55" s="430"/>
      <c r="R55" s="339"/>
    </row>
    <row r="56" spans="2:18" ht="30" x14ac:dyDescent="0.2">
      <c r="B56" s="352" t="e">
        <f>IF(Tabla13[[#This Row],[Código_Actividad]]="","",CONCATENATE(Tabla13[[#This Row],[POA]],".",Tabla13[[#This Row],[SRS]],".",Tabla13[[#This Row],[AREA]],".",Tabla13[[#This Row],[TIPO]]))</f>
        <v>#REF!</v>
      </c>
      <c r="C56" s="352" t="e">
        <f>IF(Tabla13[[#This Row],[Código_Actividad]]="","",'[3]Formulario PPGR1'!#REF!)</f>
        <v>#REF!</v>
      </c>
      <c r="D56" s="352" t="e">
        <f>IF(Tabla13[[#This Row],[Código_Actividad]]="","",'[3]Formulario PPGR1'!#REF!)</f>
        <v>#REF!</v>
      </c>
      <c r="E56" s="352" t="e">
        <f>IF(Tabla13[[#This Row],[Código_Actividad]]="","",'[3]Formulario PPGR1'!#REF!)</f>
        <v>#REF!</v>
      </c>
      <c r="F56" s="352" t="e">
        <f>IF(Tabla13[[#This Row],[Código_Actividad]]="","",'[3]Formulario PPGR1'!#REF!)</f>
        <v>#REF!</v>
      </c>
      <c r="G56" s="378" t="s">
        <v>1338</v>
      </c>
      <c r="H56" s="366" t="s">
        <v>1300</v>
      </c>
      <c r="I56" s="391" t="s">
        <v>1412</v>
      </c>
      <c r="J56" s="348"/>
      <c r="K56" s="443"/>
      <c r="L56" s="347"/>
      <c r="M56" s="349"/>
      <c r="N56" s="350">
        <f>+Tabla13[[#This Row],[Precio Unitario]]*Tabla13[[#This Row],[Cantidad de Insumos]]</f>
        <v>0</v>
      </c>
      <c r="O56" s="351"/>
      <c r="P56" s="429" t="e">
        <f>[4]!Tabla1[[#This Row],[Precio Unitario]]*[4]!Tabla1[[#This Row],[Cantidad de Insumos]]</f>
        <v>#REF!</v>
      </c>
      <c r="Q56" s="430"/>
      <c r="R56" s="339"/>
    </row>
    <row r="57" spans="2:18" ht="45" x14ac:dyDescent="0.2">
      <c r="B57" s="352" t="e">
        <f>IF(Tabla13[[#This Row],[Código_Actividad]]="","",CONCATENATE(Tabla13[[#This Row],[POA]],".",Tabla13[[#This Row],[SRS]],".",Tabla13[[#This Row],[AREA]],".",Tabla13[[#This Row],[TIPO]]))</f>
        <v>#REF!</v>
      </c>
      <c r="C57" s="352" t="e">
        <f>IF(Tabla13[[#This Row],[Código_Actividad]]="","",'[3]Formulario PPGR1'!#REF!)</f>
        <v>#REF!</v>
      </c>
      <c r="D57" s="352" t="e">
        <f>IF(Tabla13[[#This Row],[Código_Actividad]]="","",'[3]Formulario PPGR1'!#REF!)</f>
        <v>#REF!</v>
      </c>
      <c r="E57" s="352" t="e">
        <f>IF(Tabla13[[#This Row],[Código_Actividad]]="","",'[3]Formulario PPGR1'!#REF!)</f>
        <v>#REF!</v>
      </c>
      <c r="F57" s="352" t="e">
        <f>IF(Tabla13[[#This Row],[Código_Actividad]]="","",'[3]Formulario PPGR1'!#REF!)</f>
        <v>#REF!</v>
      </c>
      <c r="G57" s="378" t="s">
        <v>1193</v>
      </c>
      <c r="H57" s="373" t="s">
        <v>1263</v>
      </c>
      <c r="I57" s="391" t="s">
        <v>1412</v>
      </c>
      <c r="J57" s="348"/>
      <c r="K57" s="443"/>
      <c r="L57" s="347"/>
      <c r="M57" s="349"/>
      <c r="N57" s="350">
        <f>+Tabla13[[#This Row],[Precio Unitario]]*Tabla13[[#This Row],[Cantidad de Insumos]]</f>
        <v>0</v>
      </c>
      <c r="O57" s="351"/>
      <c r="P57" s="429" t="e">
        <f>[4]!Tabla1[[#This Row],[Precio Unitario]]*[4]!Tabla1[[#This Row],[Cantidad de Insumos]]</f>
        <v>#REF!</v>
      </c>
      <c r="Q57" s="430"/>
      <c r="R57" s="339"/>
    </row>
    <row r="58" spans="2:18" ht="30" x14ac:dyDescent="0.2">
      <c r="B58" s="352" t="e">
        <f>IF(Tabla13[[#This Row],[Código_Actividad]]="","",CONCATENATE(Tabla13[[#This Row],[POA]],".",Tabla13[[#This Row],[SRS]],".",Tabla13[[#This Row],[AREA]],".",Tabla13[[#This Row],[TIPO]]))</f>
        <v>#REF!</v>
      </c>
      <c r="C58" s="352" t="e">
        <f>IF(Tabla13[[#This Row],[Código_Actividad]]="","",'[3]Formulario PPGR1'!#REF!)</f>
        <v>#REF!</v>
      </c>
      <c r="D58" s="352" t="e">
        <f>IF(Tabla13[[#This Row],[Código_Actividad]]="","",'[3]Formulario PPGR1'!#REF!)</f>
        <v>#REF!</v>
      </c>
      <c r="E58" s="352" t="e">
        <f>IF(Tabla13[[#This Row],[Código_Actividad]]="","",'[3]Formulario PPGR1'!#REF!)</f>
        <v>#REF!</v>
      </c>
      <c r="F58" s="352" t="e">
        <f>IF(Tabla13[[#This Row],[Código_Actividad]]="","",'[3]Formulario PPGR1'!#REF!)</f>
        <v>#REF!</v>
      </c>
      <c r="G58" s="378" t="s">
        <v>1194</v>
      </c>
      <c r="H58" s="371" t="s">
        <v>1264</v>
      </c>
      <c r="I58" s="435" t="s">
        <v>1416</v>
      </c>
      <c r="J58" s="431" t="s">
        <v>1442</v>
      </c>
      <c r="K58" s="443" t="s">
        <v>1103</v>
      </c>
      <c r="L58" s="347">
        <v>6</v>
      </c>
      <c r="M58" s="349">
        <v>3333.333333</v>
      </c>
      <c r="N58" s="350">
        <f>+Tabla13[[#This Row],[Precio Unitario]]*Tabla13[[#This Row],[Cantidad de Insumos]]</f>
        <v>19999.999997999999</v>
      </c>
      <c r="O58" s="351" t="s">
        <v>488</v>
      </c>
      <c r="P58" s="429" t="e">
        <f>[4]!Tabla1[[#This Row],[Precio Unitario]]*[4]!Tabla1[[#This Row],[Cantidad de Insumos]]</f>
        <v>#REF!</v>
      </c>
      <c r="Q58" s="430"/>
      <c r="R58" s="339"/>
    </row>
    <row r="59" spans="2:18" ht="30" x14ac:dyDescent="0.2">
      <c r="B59" s="352" t="e">
        <f>IF(Tabla13[[#This Row],[Código_Actividad]]="","",CONCATENATE(Tabla13[[#This Row],[POA]],".",Tabla13[[#This Row],[SRS]],".",Tabla13[[#This Row],[AREA]],".",Tabla13[[#This Row],[TIPO]]))</f>
        <v>#REF!</v>
      </c>
      <c r="C59" s="352" t="e">
        <f>IF(Tabla13[[#This Row],[Código_Actividad]]="","",'[3]Formulario PPGR1'!#REF!)</f>
        <v>#REF!</v>
      </c>
      <c r="D59" s="352" t="e">
        <f>IF(Tabla13[[#This Row],[Código_Actividad]]="","",'[3]Formulario PPGR1'!#REF!)</f>
        <v>#REF!</v>
      </c>
      <c r="E59" s="352" t="e">
        <f>IF(Tabla13[[#This Row],[Código_Actividad]]="","",'[3]Formulario PPGR1'!#REF!)</f>
        <v>#REF!</v>
      </c>
      <c r="F59" s="352" t="e">
        <f>IF(Tabla13[[#This Row],[Código_Actividad]]="","",'[3]Formulario PPGR1'!#REF!)</f>
        <v>#REF!</v>
      </c>
      <c r="G59" s="378" t="s">
        <v>1194</v>
      </c>
      <c r="H59" s="371" t="s">
        <v>1264</v>
      </c>
      <c r="I59" s="424" t="s">
        <v>1409</v>
      </c>
      <c r="J59" s="425" t="s">
        <v>1410</v>
      </c>
      <c r="K59" s="425" t="s">
        <v>1103</v>
      </c>
      <c r="L59" s="426">
        <v>18</v>
      </c>
      <c r="M59" s="427">
        <v>2</v>
      </c>
      <c r="N59" s="350">
        <f>+Tabla13[[#This Row],[Precio Unitario]]*Tabla13[[#This Row],[Cantidad de Insumos]]</f>
        <v>36</v>
      </c>
      <c r="O59" s="428" t="s">
        <v>1411</v>
      </c>
      <c r="P59" s="429" t="e">
        <f>[4]!Tabla1[[#This Row],[Precio Unitario]]*[4]!Tabla1[[#This Row],[Cantidad de Insumos]]</f>
        <v>#REF!</v>
      </c>
      <c r="Q59" s="430"/>
      <c r="R59" s="339"/>
    </row>
    <row r="60" spans="2:18" ht="60" x14ac:dyDescent="0.2">
      <c r="B60" s="352" t="e">
        <f>IF(Tabla13[[#This Row],[Código_Actividad]]="","",CONCATENATE(Tabla13[[#This Row],[POA]],".",Tabla13[[#This Row],[SRS]],".",Tabla13[[#This Row],[AREA]],".",Tabla13[[#This Row],[TIPO]]))</f>
        <v>#REF!</v>
      </c>
      <c r="C60" s="352" t="e">
        <f>IF(Tabla13[[#This Row],[Código_Actividad]]="","",'[3]Formulario PPGR1'!#REF!)</f>
        <v>#REF!</v>
      </c>
      <c r="D60" s="352" t="e">
        <f>IF(Tabla13[[#This Row],[Código_Actividad]]="","",'[3]Formulario PPGR1'!#REF!)</f>
        <v>#REF!</v>
      </c>
      <c r="E60" s="352" t="e">
        <f>IF(Tabla13[[#This Row],[Código_Actividad]]="","",'[3]Formulario PPGR1'!#REF!)</f>
        <v>#REF!</v>
      </c>
      <c r="F60" s="352" t="e">
        <f>IF(Tabla13[[#This Row],[Código_Actividad]]="","",'[3]Formulario PPGR1'!#REF!)</f>
        <v>#REF!</v>
      </c>
      <c r="G60" s="378" t="s">
        <v>1195</v>
      </c>
      <c r="H60" s="373" t="s">
        <v>1339</v>
      </c>
      <c r="I60" s="391" t="s">
        <v>1443</v>
      </c>
      <c r="J60" s="348" t="s">
        <v>1444</v>
      </c>
      <c r="K60" s="425" t="s">
        <v>1103</v>
      </c>
      <c r="L60" s="426">
        <v>2</v>
      </c>
      <c r="M60" s="427">
        <v>2</v>
      </c>
      <c r="N60" s="350">
        <f>+Tabla13[[#This Row],[Precio Unitario]]*Tabla13[[#This Row],[Cantidad de Insumos]]</f>
        <v>4</v>
      </c>
      <c r="O60" s="428" t="s">
        <v>1411</v>
      </c>
      <c r="P60" s="429" t="e">
        <f>[4]!Tabla1[[#This Row],[Precio Unitario]]*[4]!Tabla1[[#This Row],[Cantidad de Insumos]]</f>
        <v>#REF!</v>
      </c>
      <c r="Q60" s="430"/>
      <c r="R60" s="339"/>
    </row>
    <row r="61" spans="2:18" ht="45" x14ac:dyDescent="0.2">
      <c r="B61" s="352" t="e">
        <f>IF(Tabla13[[#This Row],[Código_Actividad]]="","",CONCATENATE(Tabla13[[#This Row],[POA]],".",Tabla13[[#This Row],[SRS]],".",Tabla13[[#This Row],[AREA]],".",Tabla13[[#This Row],[TIPO]]))</f>
        <v>#REF!</v>
      </c>
      <c r="C61" s="352" t="e">
        <f>IF(Tabla13[[#This Row],[Código_Actividad]]="","",'[3]Formulario PPGR1'!#REF!)</f>
        <v>#REF!</v>
      </c>
      <c r="D61" s="352" t="e">
        <f>IF(Tabla13[[#This Row],[Código_Actividad]]="","",'[3]Formulario PPGR1'!#REF!)</f>
        <v>#REF!</v>
      </c>
      <c r="E61" s="352" t="e">
        <f>IF(Tabla13[[#This Row],[Código_Actividad]]="","",'[3]Formulario PPGR1'!#REF!)</f>
        <v>#REF!</v>
      </c>
      <c r="F61" s="352" t="e">
        <f>IF(Tabla13[[#This Row],[Código_Actividad]]="","",'[3]Formulario PPGR1'!#REF!)</f>
        <v>#REF!</v>
      </c>
      <c r="G61" s="378" t="s">
        <v>1196</v>
      </c>
      <c r="H61" s="368" t="s">
        <v>1265</v>
      </c>
      <c r="I61" s="391" t="s">
        <v>1412</v>
      </c>
      <c r="J61" s="348"/>
      <c r="K61" s="443"/>
      <c r="L61" s="347"/>
      <c r="M61" s="349"/>
      <c r="N61" s="350">
        <f>+Tabla13[[#This Row],[Precio Unitario]]*Tabla13[[#This Row],[Cantidad de Insumos]]</f>
        <v>0</v>
      </c>
      <c r="O61" s="351"/>
      <c r="P61" s="429" t="e">
        <f>[4]!Tabla1[[#This Row],[Precio Unitario]]*[4]!Tabla1[[#This Row],[Cantidad de Insumos]]</f>
        <v>#REF!</v>
      </c>
      <c r="Q61" s="430"/>
      <c r="R61" s="339"/>
    </row>
    <row r="62" spans="2:18" ht="45" x14ac:dyDescent="0.2">
      <c r="B62" s="352" t="e">
        <f>IF(Tabla13[[#This Row],[Código_Actividad]]="","",CONCATENATE(Tabla13[[#This Row],[POA]],".",Tabla13[[#This Row],[SRS]],".",Tabla13[[#This Row],[AREA]],".",Tabla13[[#This Row],[TIPO]]))</f>
        <v>#REF!</v>
      </c>
      <c r="C62" s="352" t="e">
        <f>IF(Tabla13[[#This Row],[Código_Actividad]]="","",'[3]Formulario PPGR1'!#REF!)</f>
        <v>#REF!</v>
      </c>
      <c r="D62" s="352" t="e">
        <f>IF(Tabla13[[#This Row],[Código_Actividad]]="","",'[3]Formulario PPGR1'!#REF!)</f>
        <v>#REF!</v>
      </c>
      <c r="E62" s="352" t="e">
        <f>IF(Tabla13[[#This Row],[Código_Actividad]]="","",'[3]Formulario PPGR1'!#REF!)</f>
        <v>#REF!</v>
      </c>
      <c r="F62" s="352" t="e">
        <f>IF(Tabla13[[#This Row],[Código_Actividad]]="","",'[3]Formulario PPGR1'!#REF!)</f>
        <v>#REF!</v>
      </c>
      <c r="G62" s="378" t="s">
        <v>1197</v>
      </c>
      <c r="H62" s="373" t="s">
        <v>1366</v>
      </c>
      <c r="I62" s="391" t="s">
        <v>1412</v>
      </c>
      <c r="J62" s="348"/>
      <c r="K62" s="443"/>
      <c r="L62" s="347"/>
      <c r="M62" s="349"/>
      <c r="N62" s="350">
        <f>+Tabla13[[#This Row],[Precio Unitario]]*Tabla13[[#This Row],[Cantidad de Insumos]]</f>
        <v>0</v>
      </c>
      <c r="O62" s="351"/>
      <c r="P62" s="429" t="e">
        <f>[4]!Tabla1[[#This Row],[Precio Unitario]]*[4]!Tabla1[[#This Row],[Cantidad de Insumos]]</f>
        <v>#REF!</v>
      </c>
      <c r="Q62" s="430"/>
      <c r="R62" s="339"/>
    </row>
    <row r="63" spans="2:18" ht="45" x14ac:dyDescent="0.2">
      <c r="B63" s="352" t="e">
        <f>IF(Tabla13[[#This Row],[Código_Actividad]]="","",CONCATENATE(Tabla13[[#This Row],[POA]],".",Tabla13[[#This Row],[SRS]],".",Tabla13[[#This Row],[AREA]],".",Tabla13[[#This Row],[TIPO]]))</f>
        <v>#REF!</v>
      </c>
      <c r="C63" s="352" t="e">
        <f>IF(Tabla13[[#This Row],[Código_Actividad]]="","",'[3]Formulario PPGR1'!#REF!)</f>
        <v>#REF!</v>
      </c>
      <c r="D63" s="352" t="e">
        <f>IF(Tabla13[[#This Row],[Código_Actividad]]="","",'[3]Formulario PPGR1'!#REF!)</f>
        <v>#REF!</v>
      </c>
      <c r="E63" s="352" t="e">
        <f>IF(Tabla13[[#This Row],[Código_Actividad]]="","",'[3]Formulario PPGR1'!#REF!)</f>
        <v>#REF!</v>
      </c>
      <c r="F63" s="352" t="e">
        <f>IF(Tabla13[[#This Row],[Código_Actividad]]="","",'[3]Formulario PPGR1'!#REF!)</f>
        <v>#REF!</v>
      </c>
      <c r="G63" s="378" t="s">
        <v>1340</v>
      </c>
      <c r="H63" s="368" t="s">
        <v>1266</v>
      </c>
      <c r="I63" s="391" t="s">
        <v>1412</v>
      </c>
      <c r="J63" s="348"/>
      <c r="K63" s="443"/>
      <c r="L63" s="347"/>
      <c r="M63" s="349"/>
      <c r="N63" s="350">
        <f>+Tabla13[[#This Row],[Precio Unitario]]*Tabla13[[#This Row],[Cantidad de Insumos]]</f>
        <v>0</v>
      </c>
      <c r="O63" s="351"/>
      <c r="P63" s="429" t="e">
        <f>[4]!Tabla1[[#This Row],[Precio Unitario]]*[4]!Tabla1[[#This Row],[Cantidad de Insumos]]</f>
        <v>#REF!</v>
      </c>
      <c r="Q63" s="430"/>
      <c r="R63" s="339"/>
    </row>
    <row r="64" spans="2:18" x14ac:dyDescent="0.2">
      <c r="B64" s="352" t="e">
        <f>IF(Tabla13[[#This Row],[Código_Actividad]]="","",CONCATENATE(Tabla13[[#This Row],[POA]],".",Tabla13[[#This Row],[SRS]],".",Tabla13[[#This Row],[AREA]],".",Tabla13[[#This Row],[TIPO]]))</f>
        <v>#REF!</v>
      </c>
      <c r="C64" s="352" t="e">
        <f>IF(Tabla13[[#This Row],[Código_Actividad]]="","",'[3]Formulario PPGR1'!#REF!)</f>
        <v>#REF!</v>
      </c>
      <c r="D64" s="352" t="e">
        <f>IF(Tabla13[[#This Row],[Código_Actividad]]="","",'[3]Formulario PPGR1'!#REF!)</f>
        <v>#REF!</v>
      </c>
      <c r="E64" s="352" t="e">
        <f>IF(Tabla13[[#This Row],[Código_Actividad]]="","",'[3]Formulario PPGR1'!#REF!)</f>
        <v>#REF!</v>
      </c>
      <c r="F64" s="352" t="e">
        <f>IF(Tabla13[[#This Row],[Código_Actividad]]="","",'[3]Formulario PPGR1'!#REF!)</f>
        <v>#REF!</v>
      </c>
      <c r="G64" s="378" t="s">
        <v>1198</v>
      </c>
      <c r="H64" s="371" t="s">
        <v>1253</v>
      </c>
      <c r="I64" s="391" t="s">
        <v>1412</v>
      </c>
      <c r="J64" s="348"/>
      <c r="K64" s="443"/>
      <c r="L64" s="347"/>
      <c r="M64" s="349"/>
      <c r="N64" s="350">
        <f>+Tabla13[[#This Row],[Precio Unitario]]*Tabla13[[#This Row],[Cantidad de Insumos]]</f>
        <v>0</v>
      </c>
      <c r="O64" s="351"/>
      <c r="P64" s="429" t="e">
        <f>[4]!Tabla1[[#This Row],[Precio Unitario]]*[4]!Tabla1[[#This Row],[Cantidad de Insumos]]</f>
        <v>#REF!</v>
      </c>
      <c r="Q64" s="430"/>
      <c r="R64" s="339"/>
    </row>
    <row r="65" spans="2:18" ht="45" x14ac:dyDescent="0.2">
      <c r="B65" s="352" t="e">
        <f>IF(Tabla13[[#This Row],[Código_Actividad]]="","",CONCATENATE(Tabla13[[#This Row],[POA]],".",Tabla13[[#This Row],[SRS]],".",Tabla13[[#This Row],[AREA]],".",Tabla13[[#This Row],[TIPO]]))</f>
        <v>#REF!</v>
      </c>
      <c r="C65" s="352" t="e">
        <f>IF(Tabla13[[#This Row],[Código_Actividad]]="","",'[3]Formulario PPGR1'!#REF!)</f>
        <v>#REF!</v>
      </c>
      <c r="D65" s="352" t="e">
        <f>IF(Tabla13[[#This Row],[Código_Actividad]]="","",'[3]Formulario PPGR1'!#REF!)</f>
        <v>#REF!</v>
      </c>
      <c r="E65" s="352" t="e">
        <f>IF(Tabla13[[#This Row],[Código_Actividad]]="","",'[3]Formulario PPGR1'!#REF!)</f>
        <v>#REF!</v>
      </c>
      <c r="F65" s="352" t="e">
        <f>IF(Tabla13[[#This Row],[Código_Actividad]]="","",'[3]Formulario PPGR1'!#REF!)</f>
        <v>#REF!</v>
      </c>
      <c r="G65" s="378" t="s">
        <v>1200</v>
      </c>
      <c r="H65" s="373" t="s">
        <v>1267</v>
      </c>
      <c r="I65" s="391" t="s">
        <v>1412</v>
      </c>
      <c r="J65" s="348"/>
      <c r="K65" s="443"/>
      <c r="L65" s="347"/>
      <c r="M65" s="349"/>
      <c r="N65" s="350">
        <f>+Tabla13[[#This Row],[Precio Unitario]]*Tabla13[[#This Row],[Cantidad de Insumos]]</f>
        <v>0</v>
      </c>
      <c r="O65" s="351"/>
      <c r="P65" s="429" t="e">
        <f>[4]!Tabla1[[#This Row],[Precio Unitario]]*[4]!Tabla1[[#This Row],[Cantidad de Insumos]]</f>
        <v>#REF!</v>
      </c>
      <c r="Q65" s="430"/>
      <c r="R65" s="339"/>
    </row>
    <row r="66" spans="2:18" ht="30" x14ac:dyDescent="0.2">
      <c r="B66" s="352" t="e">
        <f>IF(Tabla13[[#This Row],[Código_Actividad]]="","",CONCATENATE(Tabla13[[#This Row],[POA]],".",Tabla13[[#This Row],[SRS]],".",Tabla13[[#This Row],[AREA]],".",Tabla13[[#This Row],[TIPO]]))</f>
        <v>#REF!</v>
      </c>
      <c r="C66" s="352" t="e">
        <f>IF(Tabla13[[#This Row],[Código_Actividad]]="","",'[3]Formulario PPGR1'!#REF!)</f>
        <v>#REF!</v>
      </c>
      <c r="D66" s="352" t="e">
        <f>IF(Tabla13[[#This Row],[Código_Actividad]]="","",'[3]Formulario PPGR1'!#REF!)</f>
        <v>#REF!</v>
      </c>
      <c r="E66" s="352" t="e">
        <f>IF(Tabla13[[#This Row],[Código_Actividad]]="","",'[3]Formulario PPGR1'!#REF!)</f>
        <v>#REF!</v>
      </c>
      <c r="F66" s="352" t="e">
        <f>IF(Tabla13[[#This Row],[Código_Actividad]]="","",'[3]Formulario PPGR1'!#REF!)</f>
        <v>#REF!</v>
      </c>
      <c r="G66" s="378" t="s">
        <v>1175</v>
      </c>
      <c r="H66" s="366" t="s">
        <v>1301</v>
      </c>
      <c r="I66" s="391" t="s">
        <v>1412</v>
      </c>
      <c r="J66" s="348"/>
      <c r="K66" s="443"/>
      <c r="L66" s="347"/>
      <c r="M66" s="349"/>
      <c r="N66" s="350">
        <f>+Tabla13[[#This Row],[Precio Unitario]]*Tabla13[[#This Row],[Cantidad de Insumos]]</f>
        <v>0</v>
      </c>
      <c r="O66" s="351"/>
      <c r="P66" s="429" t="e">
        <f>[4]!Tabla1[[#This Row],[Precio Unitario]]*[4]!Tabla1[[#This Row],[Cantidad de Insumos]]</f>
        <v>#REF!</v>
      </c>
      <c r="Q66" s="430"/>
      <c r="R66" s="339"/>
    </row>
    <row r="67" spans="2:18" ht="45" x14ac:dyDescent="0.2">
      <c r="B67" s="352" t="e">
        <f>IF(Tabla13[[#This Row],[Código_Actividad]]="","",CONCATENATE(Tabla13[[#This Row],[POA]],".",Tabla13[[#This Row],[SRS]],".",Tabla13[[#This Row],[AREA]],".",Tabla13[[#This Row],[TIPO]]))</f>
        <v>#REF!</v>
      </c>
      <c r="C67" s="352" t="e">
        <f>IF(Tabla13[[#This Row],[Código_Actividad]]="","",'[3]Formulario PPGR1'!#REF!)</f>
        <v>#REF!</v>
      </c>
      <c r="D67" s="352" t="e">
        <f>IF(Tabla13[[#This Row],[Código_Actividad]]="","",'[3]Formulario PPGR1'!#REF!)</f>
        <v>#REF!</v>
      </c>
      <c r="E67" s="352" t="e">
        <f>IF(Tabla13[[#This Row],[Código_Actividad]]="","",'[3]Formulario PPGR1'!#REF!)</f>
        <v>#REF!</v>
      </c>
      <c r="F67" s="352" t="e">
        <f>IF(Tabla13[[#This Row],[Código_Actividad]]="","",'[3]Formulario PPGR1'!#REF!)</f>
        <v>#REF!</v>
      </c>
      <c r="G67" s="378" t="s">
        <v>1176</v>
      </c>
      <c r="H67" s="368" t="s">
        <v>1268</v>
      </c>
      <c r="I67" s="424" t="s">
        <v>1409</v>
      </c>
      <c r="J67" s="425" t="s">
        <v>1410</v>
      </c>
      <c r="K67" s="425" t="s">
        <v>1103</v>
      </c>
      <c r="L67" s="426">
        <v>3</v>
      </c>
      <c r="M67" s="427">
        <v>2</v>
      </c>
      <c r="N67" s="350">
        <f>+Tabla13[[#This Row],[Precio Unitario]]*Tabla13[[#This Row],[Cantidad de Insumos]]</f>
        <v>6</v>
      </c>
      <c r="O67" s="428" t="s">
        <v>1411</v>
      </c>
      <c r="P67" s="429" t="e">
        <f>[4]!Tabla1[[#This Row],[Precio Unitario]]*[4]!Tabla1[[#This Row],[Cantidad de Insumos]]</f>
        <v>#REF!</v>
      </c>
      <c r="Q67" s="430"/>
      <c r="R67" s="339"/>
    </row>
    <row r="68" spans="2:18" ht="45" x14ac:dyDescent="0.2">
      <c r="B68" s="352" t="e">
        <f>IF(Tabla13[[#This Row],[Código_Actividad]]="","",CONCATENATE(Tabla13[[#This Row],[POA]],".",Tabla13[[#This Row],[SRS]],".",Tabla13[[#This Row],[AREA]],".",Tabla13[[#This Row],[TIPO]]))</f>
        <v>#REF!</v>
      </c>
      <c r="C68" s="352" t="e">
        <f>IF(Tabla13[[#This Row],[Código_Actividad]]="","",'[3]Formulario PPGR1'!#REF!)</f>
        <v>#REF!</v>
      </c>
      <c r="D68" s="352" t="e">
        <f>IF(Tabla13[[#This Row],[Código_Actividad]]="","",'[3]Formulario PPGR1'!#REF!)</f>
        <v>#REF!</v>
      </c>
      <c r="E68" s="352" t="e">
        <f>IF(Tabla13[[#This Row],[Código_Actividad]]="","",'[3]Formulario PPGR1'!#REF!)</f>
        <v>#REF!</v>
      </c>
      <c r="F68" s="352" t="e">
        <f>IF(Tabla13[[#This Row],[Código_Actividad]]="","",'[3]Formulario PPGR1'!#REF!)</f>
        <v>#REF!</v>
      </c>
      <c r="G68" s="378" t="s">
        <v>1201</v>
      </c>
      <c r="H68" s="366" t="s">
        <v>1367</v>
      </c>
      <c r="I68" s="391" t="s">
        <v>1445</v>
      </c>
      <c r="J68" s="348" t="s">
        <v>1446</v>
      </c>
      <c r="K68" s="443" t="s">
        <v>1103</v>
      </c>
      <c r="L68" s="347">
        <v>80</v>
      </c>
      <c r="M68" s="349">
        <v>8575</v>
      </c>
      <c r="N68" s="350">
        <f>+Tabla13[[#This Row],[Precio Unitario]]*Tabla13[[#This Row],[Cantidad de Insumos]]</f>
        <v>686000</v>
      </c>
      <c r="O68" s="351" t="s">
        <v>1447</v>
      </c>
      <c r="P68" s="429" t="e">
        <f>[4]!Tabla1[[#This Row],[Precio Unitario]]*[4]!Tabla1[[#This Row],[Cantidad de Insumos]]</f>
        <v>#REF!</v>
      </c>
      <c r="Q68" s="430"/>
      <c r="R68" s="339"/>
    </row>
    <row r="69" spans="2:18" ht="45" x14ac:dyDescent="0.2">
      <c r="B69" s="352" t="e">
        <f>IF(Tabla13[[#This Row],[Código_Actividad]]="","",CONCATENATE(Tabla13[[#This Row],[POA]],".",Tabla13[[#This Row],[SRS]],".",Tabla13[[#This Row],[AREA]],".",Tabla13[[#This Row],[TIPO]]))</f>
        <v>#REF!</v>
      </c>
      <c r="C69" s="352" t="e">
        <f>IF(Tabla13[[#This Row],[Código_Actividad]]="","",'[3]Formulario PPGR1'!#REF!)</f>
        <v>#REF!</v>
      </c>
      <c r="D69" s="352" t="e">
        <f>IF(Tabla13[[#This Row],[Código_Actividad]]="","",'[3]Formulario PPGR1'!#REF!)</f>
        <v>#REF!</v>
      </c>
      <c r="E69" s="352" t="e">
        <f>IF(Tabla13[[#This Row],[Código_Actividad]]="","",'[3]Formulario PPGR1'!#REF!)</f>
        <v>#REF!</v>
      </c>
      <c r="F69" s="352" t="e">
        <f>IF(Tabla13[[#This Row],[Código_Actividad]]="","",'[3]Formulario PPGR1'!#REF!)</f>
        <v>#REF!</v>
      </c>
      <c r="G69" s="378" t="s">
        <v>1202</v>
      </c>
      <c r="H69" s="368" t="s">
        <v>1282</v>
      </c>
      <c r="I69" s="391" t="s">
        <v>1412</v>
      </c>
      <c r="J69" s="348"/>
      <c r="K69" s="443"/>
      <c r="L69" s="347"/>
      <c r="M69" s="349"/>
      <c r="N69" s="350">
        <f>+Tabla13[[#This Row],[Precio Unitario]]*Tabla13[[#This Row],[Cantidad de Insumos]]</f>
        <v>0</v>
      </c>
      <c r="O69" s="351"/>
      <c r="P69" s="429" t="e">
        <f>[4]!Tabla1[[#This Row],[Precio Unitario]]*[4]!Tabla1[[#This Row],[Cantidad de Insumos]]</f>
        <v>#REF!</v>
      </c>
      <c r="Q69" s="430"/>
      <c r="R69" s="339"/>
    </row>
    <row r="70" spans="2:18" ht="45" x14ac:dyDescent="0.2">
      <c r="B70" s="352" t="e">
        <f>IF(Tabla13[[#This Row],[Código_Actividad]]="","",CONCATENATE(Tabla13[[#This Row],[POA]],".",Tabla13[[#This Row],[SRS]],".",Tabla13[[#This Row],[AREA]],".",Tabla13[[#This Row],[TIPO]]))</f>
        <v>#REF!</v>
      </c>
      <c r="C70" s="352" t="e">
        <f>IF(Tabla13[[#This Row],[Código_Actividad]]="","",'[3]Formulario PPGR1'!#REF!)</f>
        <v>#REF!</v>
      </c>
      <c r="D70" s="352" t="e">
        <f>IF(Tabla13[[#This Row],[Código_Actividad]]="","",'[3]Formulario PPGR1'!#REF!)</f>
        <v>#REF!</v>
      </c>
      <c r="E70" s="352" t="e">
        <f>IF(Tabla13[[#This Row],[Código_Actividad]]="","",'[3]Formulario PPGR1'!#REF!)</f>
        <v>#REF!</v>
      </c>
      <c r="F70" s="352" t="e">
        <f>IF(Tabla13[[#This Row],[Código_Actividad]]="","",'[3]Formulario PPGR1'!#REF!)</f>
        <v>#REF!</v>
      </c>
      <c r="G70" s="378" t="s">
        <v>1203</v>
      </c>
      <c r="H70" s="371" t="s">
        <v>1283</v>
      </c>
      <c r="I70" s="391" t="s">
        <v>1412</v>
      </c>
      <c r="J70" s="348"/>
      <c r="K70" s="443"/>
      <c r="L70" s="347"/>
      <c r="M70" s="349"/>
      <c r="N70" s="350">
        <f>+Tabla13[[#This Row],[Precio Unitario]]*Tabla13[[#This Row],[Cantidad de Insumos]]</f>
        <v>0</v>
      </c>
      <c r="O70" s="351"/>
      <c r="P70" s="429" t="e">
        <f>[4]!Tabla1[[#This Row],[Precio Unitario]]*[4]!Tabla1[[#This Row],[Cantidad de Insumos]]</f>
        <v>#REF!</v>
      </c>
      <c r="Q70" s="430"/>
      <c r="R70" s="339"/>
    </row>
    <row r="71" spans="2:18" x14ac:dyDescent="0.2">
      <c r="B71" s="352" t="e">
        <f>IF(Tabla13[[#This Row],[Código_Actividad]]="","",CONCATENATE(Tabla13[[#This Row],[POA]],".",Tabla13[[#This Row],[SRS]],".",Tabla13[[#This Row],[AREA]],".",Tabla13[[#This Row],[TIPO]]))</f>
        <v>#REF!</v>
      </c>
      <c r="C71" s="352" t="e">
        <f>IF(Tabla13[[#This Row],[Código_Actividad]]="","",'[3]Formulario PPGR1'!#REF!)</f>
        <v>#REF!</v>
      </c>
      <c r="D71" s="352" t="e">
        <f>IF(Tabla13[[#This Row],[Código_Actividad]]="","",'[3]Formulario PPGR1'!#REF!)</f>
        <v>#REF!</v>
      </c>
      <c r="E71" s="352" t="e">
        <f>IF(Tabla13[[#This Row],[Código_Actividad]]="","",'[3]Formulario PPGR1'!#REF!)</f>
        <v>#REF!</v>
      </c>
      <c r="F71" s="352" t="e">
        <f>IF(Tabla13[[#This Row],[Código_Actividad]]="","",'[3]Formulario PPGR1'!#REF!)</f>
        <v>#REF!</v>
      </c>
      <c r="G71" s="378" t="s">
        <v>1204</v>
      </c>
      <c r="H71" s="366" t="s">
        <v>1269</v>
      </c>
      <c r="I71" s="391" t="s">
        <v>1412</v>
      </c>
      <c r="J71" s="348"/>
      <c r="K71" s="443"/>
      <c r="L71" s="347"/>
      <c r="M71" s="349"/>
      <c r="N71" s="350">
        <f>+Tabla13[[#This Row],[Precio Unitario]]*Tabla13[[#This Row],[Cantidad de Insumos]]</f>
        <v>0</v>
      </c>
      <c r="O71" s="351"/>
      <c r="P71" s="429" t="e">
        <f>[4]!Tabla1[[#This Row],[Precio Unitario]]*[4]!Tabla1[[#This Row],[Cantidad de Insumos]]</f>
        <v>#REF!</v>
      </c>
      <c r="Q71" s="430"/>
      <c r="R71" s="339"/>
    </row>
    <row r="72" spans="2:18" ht="30" x14ac:dyDescent="0.2">
      <c r="B72" s="352" t="e">
        <f>IF(Tabla13[[#This Row],[Código_Actividad]]="","",CONCATENATE(Tabla13[[#This Row],[POA]],".",Tabla13[[#This Row],[SRS]],".",Tabla13[[#This Row],[AREA]],".",Tabla13[[#This Row],[TIPO]]))</f>
        <v>#REF!</v>
      </c>
      <c r="C72" s="352" t="e">
        <f>IF(Tabla13[[#This Row],[Código_Actividad]]="","",'[3]Formulario PPGR1'!#REF!)</f>
        <v>#REF!</v>
      </c>
      <c r="D72" s="352" t="e">
        <f>IF(Tabla13[[#This Row],[Código_Actividad]]="","",'[3]Formulario PPGR1'!#REF!)</f>
        <v>#REF!</v>
      </c>
      <c r="E72" s="352" t="e">
        <f>IF(Tabla13[[#This Row],[Código_Actividad]]="","",'[3]Formulario PPGR1'!#REF!)</f>
        <v>#REF!</v>
      </c>
      <c r="F72" s="352" t="e">
        <f>IF(Tabla13[[#This Row],[Código_Actividad]]="","",'[3]Formulario PPGR1'!#REF!)</f>
        <v>#REF!</v>
      </c>
      <c r="G72" s="378" t="s">
        <v>1341</v>
      </c>
      <c r="H72" s="366" t="s">
        <v>1302</v>
      </c>
      <c r="I72" s="391" t="s">
        <v>1443</v>
      </c>
      <c r="J72" s="348" t="s">
        <v>1448</v>
      </c>
      <c r="K72" s="443" t="s">
        <v>1103</v>
      </c>
      <c r="L72" s="347">
        <v>867</v>
      </c>
      <c r="M72" s="349">
        <v>2</v>
      </c>
      <c r="N72" s="350">
        <f>+Tabla13[[#This Row],[Precio Unitario]]*Tabla13[[#This Row],[Cantidad de Insumos]]</f>
        <v>1734</v>
      </c>
      <c r="O72" s="428" t="s">
        <v>1411</v>
      </c>
      <c r="P72" s="429" t="e">
        <f>[4]!Tabla1[[#This Row],[Precio Unitario]]*[4]!Tabla1[[#This Row],[Cantidad de Insumos]]</f>
        <v>#REF!</v>
      </c>
      <c r="Q72" s="430"/>
      <c r="R72" s="339"/>
    </row>
    <row r="73" spans="2:18" x14ac:dyDescent="0.2">
      <c r="B73" s="352" t="e">
        <f>IF(Tabla13[[#This Row],[Código_Actividad]]="","",CONCATENATE(Tabla13[[#This Row],[POA]],".",Tabla13[[#This Row],[SRS]],".",Tabla13[[#This Row],[AREA]],".",Tabla13[[#This Row],[TIPO]]))</f>
        <v>#REF!</v>
      </c>
      <c r="C73" s="352" t="e">
        <f>IF(Tabla13[[#This Row],[Código_Actividad]]="","",'[3]Formulario PPGR1'!#REF!)</f>
        <v>#REF!</v>
      </c>
      <c r="D73" s="352" t="e">
        <f>IF(Tabla13[[#This Row],[Código_Actividad]]="","",'[3]Formulario PPGR1'!#REF!)</f>
        <v>#REF!</v>
      </c>
      <c r="E73" s="352" t="e">
        <f>IF(Tabla13[[#This Row],[Código_Actividad]]="","",'[3]Formulario PPGR1'!#REF!)</f>
        <v>#REF!</v>
      </c>
      <c r="F73" s="352" t="e">
        <f>IF(Tabla13[[#This Row],[Código_Actividad]]="","",'[3]Formulario PPGR1'!#REF!)</f>
        <v>#REF!</v>
      </c>
      <c r="G73" s="378" t="s">
        <v>1342</v>
      </c>
      <c r="H73" s="366" t="s">
        <v>1303</v>
      </c>
      <c r="I73" s="391" t="s">
        <v>1443</v>
      </c>
      <c r="J73" s="348" t="s">
        <v>1448</v>
      </c>
      <c r="K73" s="443" t="s">
        <v>1103</v>
      </c>
      <c r="L73" s="347">
        <v>867</v>
      </c>
      <c r="M73" s="349">
        <v>2</v>
      </c>
      <c r="N73" s="350">
        <f>+Tabla13[[#This Row],[Precio Unitario]]*Tabla13[[#This Row],[Cantidad de Insumos]]</f>
        <v>1734</v>
      </c>
      <c r="O73" s="428" t="s">
        <v>1411</v>
      </c>
      <c r="P73" s="429" t="e">
        <f>[4]!Tabla1[[#This Row],[Precio Unitario]]*[4]!Tabla1[[#This Row],[Cantidad de Insumos]]</f>
        <v>#REF!</v>
      </c>
      <c r="Q73" s="430"/>
      <c r="R73" s="339"/>
    </row>
    <row r="74" spans="2:18" ht="45" x14ac:dyDescent="0.2">
      <c r="B74" s="352" t="e">
        <f>IF(Tabla13[[#This Row],[Código_Actividad]]="","",CONCATENATE(Tabla13[[#This Row],[POA]],".",Tabla13[[#This Row],[SRS]],".",Tabla13[[#This Row],[AREA]],".",Tabla13[[#This Row],[TIPO]]))</f>
        <v>#REF!</v>
      </c>
      <c r="C74" s="352" t="e">
        <f>IF(Tabla13[[#This Row],[Código_Actividad]]="","",'[3]Formulario PPGR1'!#REF!)</f>
        <v>#REF!</v>
      </c>
      <c r="D74" s="352" t="e">
        <f>IF(Tabla13[[#This Row],[Código_Actividad]]="","",'[3]Formulario PPGR1'!#REF!)</f>
        <v>#REF!</v>
      </c>
      <c r="E74" s="352" t="e">
        <f>IF(Tabla13[[#This Row],[Código_Actividad]]="","",'[3]Formulario PPGR1'!#REF!)</f>
        <v>#REF!</v>
      </c>
      <c r="F74" s="352" t="e">
        <f>IF(Tabla13[[#This Row],[Código_Actividad]]="","",'[3]Formulario PPGR1'!#REF!)</f>
        <v>#REF!</v>
      </c>
      <c r="G74" s="378" t="s">
        <v>1206</v>
      </c>
      <c r="H74" s="368" t="s">
        <v>1371</v>
      </c>
      <c r="I74" s="391" t="s">
        <v>1138</v>
      </c>
      <c r="J74" s="348" t="s">
        <v>1449</v>
      </c>
      <c r="K74" s="443" t="s">
        <v>1450</v>
      </c>
      <c r="L74" s="347">
        <v>40</v>
      </c>
      <c r="M74" s="349">
        <v>2</v>
      </c>
      <c r="N74" s="350">
        <f>+Tabla13[[#This Row],[Precio Unitario]]*Tabla13[[#This Row],[Cantidad de Insumos]]</f>
        <v>80</v>
      </c>
      <c r="O74" s="428" t="s">
        <v>1411</v>
      </c>
      <c r="P74" s="429" t="e">
        <f>[4]!Tabla1[[#This Row],[Precio Unitario]]*[4]!Tabla1[[#This Row],[Cantidad de Insumos]]</f>
        <v>#REF!</v>
      </c>
      <c r="Q74" s="430"/>
      <c r="R74" s="339"/>
    </row>
    <row r="75" spans="2:18" ht="30" x14ac:dyDescent="0.2">
      <c r="B75" s="352" t="e">
        <f>IF(Tabla13[[#This Row],[Código_Actividad]]="","",CONCATENATE(Tabla13[[#This Row],[POA]],".",Tabla13[[#This Row],[SRS]],".",Tabla13[[#This Row],[AREA]],".",Tabla13[[#This Row],[TIPO]]))</f>
        <v>#REF!</v>
      </c>
      <c r="C75" s="352" t="e">
        <f>IF(Tabla13[[#This Row],[Código_Actividad]]="","",'[3]Formulario PPGR1'!#REF!)</f>
        <v>#REF!</v>
      </c>
      <c r="D75" s="352" t="e">
        <f>IF(Tabla13[[#This Row],[Código_Actividad]]="","",'[3]Formulario PPGR1'!#REF!)</f>
        <v>#REF!</v>
      </c>
      <c r="E75" s="352" t="e">
        <f>IF(Tabla13[[#This Row],[Código_Actividad]]="","",'[3]Formulario PPGR1'!#REF!)</f>
        <v>#REF!</v>
      </c>
      <c r="F75" s="352" t="e">
        <f>IF(Tabla13[[#This Row],[Código_Actividad]]="","",'[3]Formulario PPGR1'!#REF!)</f>
        <v>#REF!</v>
      </c>
      <c r="G75" s="378" t="s">
        <v>1205</v>
      </c>
      <c r="H75" s="368" t="s">
        <v>1270</v>
      </c>
      <c r="I75" s="391" t="s">
        <v>1412</v>
      </c>
      <c r="J75" s="348"/>
      <c r="K75" s="443"/>
      <c r="L75" s="347"/>
      <c r="M75" s="349"/>
      <c r="N75" s="350">
        <f>+Tabla13[[#This Row],[Precio Unitario]]*Tabla13[[#This Row],[Cantidad de Insumos]]</f>
        <v>0</v>
      </c>
      <c r="O75" s="351"/>
      <c r="P75" s="429" t="e">
        <f>[4]!Tabla1[[#This Row],[Precio Unitario]]*[4]!Tabla1[[#This Row],[Cantidad de Insumos]]</f>
        <v>#REF!</v>
      </c>
      <c r="Q75" s="430"/>
      <c r="R75" s="339"/>
    </row>
    <row r="76" spans="2:18" ht="30" x14ac:dyDescent="0.2">
      <c r="B76" s="352" t="e">
        <f>IF(Tabla13[[#This Row],[Código_Actividad]]="","",CONCATENATE(Tabla13[[#This Row],[POA]],".",Tabla13[[#This Row],[SRS]],".",Tabla13[[#This Row],[AREA]],".",Tabla13[[#This Row],[TIPO]]))</f>
        <v>#REF!</v>
      </c>
      <c r="C76" s="352" t="e">
        <f>IF(Tabla13[[#This Row],[Código_Actividad]]="","",'[3]Formulario PPGR1'!#REF!)</f>
        <v>#REF!</v>
      </c>
      <c r="D76" s="352" t="e">
        <f>IF(Tabla13[[#This Row],[Código_Actividad]]="","",'[3]Formulario PPGR1'!#REF!)</f>
        <v>#REF!</v>
      </c>
      <c r="E76" s="352" t="e">
        <f>IF(Tabla13[[#This Row],[Código_Actividad]]="","",'[3]Formulario PPGR1'!#REF!)</f>
        <v>#REF!</v>
      </c>
      <c r="F76" s="352" t="e">
        <f>IF(Tabla13[[#This Row],[Código_Actividad]]="","",'[3]Formulario PPGR1'!#REF!)</f>
        <v>#REF!</v>
      </c>
      <c r="G76" s="378" t="s">
        <v>1343</v>
      </c>
      <c r="H76" s="368" t="s">
        <v>1271</v>
      </c>
      <c r="I76" s="424" t="s">
        <v>1409</v>
      </c>
      <c r="J76" s="425" t="s">
        <v>1410</v>
      </c>
      <c r="K76" s="425" t="s">
        <v>1103</v>
      </c>
      <c r="L76" s="426">
        <v>3</v>
      </c>
      <c r="M76" s="427">
        <v>2</v>
      </c>
      <c r="N76" s="350">
        <f>+Tabla13[[#This Row],[Precio Unitario]]*Tabla13[[#This Row],[Cantidad de Insumos]]</f>
        <v>6</v>
      </c>
      <c r="O76" s="428" t="s">
        <v>1411</v>
      </c>
      <c r="P76" s="429" t="e">
        <f>[4]!Tabla1[[#This Row],[Precio Unitario]]*[4]!Tabla1[[#This Row],[Cantidad de Insumos]]</f>
        <v>#REF!</v>
      </c>
      <c r="Q76" s="430"/>
      <c r="R76" s="339"/>
    </row>
    <row r="77" spans="2:18" ht="45" x14ac:dyDescent="0.2">
      <c r="B77" s="352" t="e">
        <f>IF(Tabla13[[#This Row],[Código_Actividad]]="","",CONCATENATE(Tabla13[[#This Row],[POA]],".",Tabla13[[#This Row],[SRS]],".",Tabla13[[#This Row],[AREA]],".",Tabla13[[#This Row],[TIPO]]))</f>
        <v>#REF!</v>
      </c>
      <c r="C77" s="352" t="e">
        <f>IF(Tabla13[[#This Row],[Código_Actividad]]="","",'[3]Formulario PPGR1'!#REF!)</f>
        <v>#REF!</v>
      </c>
      <c r="D77" s="352" t="e">
        <f>IF(Tabla13[[#This Row],[Código_Actividad]]="","",'[3]Formulario PPGR1'!#REF!)</f>
        <v>#REF!</v>
      </c>
      <c r="E77" s="352" t="e">
        <f>IF(Tabla13[[#This Row],[Código_Actividad]]="","",'[3]Formulario PPGR1'!#REF!)</f>
        <v>#REF!</v>
      </c>
      <c r="F77" s="352" t="e">
        <f>IF(Tabla13[[#This Row],[Código_Actividad]]="","",'[3]Formulario PPGR1'!#REF!)</f>
        <v>#REF!</v>
      </c>
      <c r="G77" s="378" t="s">
        <v>1344</v>
      </c>
      <c r="H77" s="368" t="s">
        <v>1272</v>
      </c>
      <c r="I77" s="424" t="s">
        <v>1409</v>
      </c>
      <c r="J77" s="425" t="s">
        <v>1431</v>
      </c>
      <c r="K77" s="425" t="s">
        <v>1103</v>
      </c>
      <c r="L77" s="426">
        <v>3</v>
      </c>
      <c r="M77" s="427">
        <v>2</v>
      </c>
      <c r="N77" s="350">
        <f>+Tabla13[[#This Row],[Precio Unitario]]*Tabla13[[#This Row],[Cantidad de Insumos]]</f>
        <v>6</v>
      </c>
      <c r="O77" s="428" t="s">
        <v>1411</v>
      </c>
      <c r="P77" s="429" t="e">
        <f>[4]!Tabla1[[#This Row],[Precio Unitario]]*[4]!Tabla1[[#This Row],[Cantidad de Insumos]]</f>
        <v>#REF!</v>
      </c>
      <c r="Q77" s="430"/>
      <c r="R77" s="339"/>
    </row>
    <row r="78" spans="2:18" ht="45" x14ac:dyDescent="0.2">
      <c r="B78" s="352" t="e">
        <f>IF(Tabla13[[#This Row],[Código_Actividad]]="","",CONCATENATE(Tabla13[[#This Row],[POA]],".",Tabla13[[#This Row],[SRS]],".",Tabla13[[#This Row],[AREA]],".",Tabla13[[#This Row],[TIPO]]))</f>
        <v>#REF!</v>
      </c>
      <c r="C78" s="352" t="e">
        <f>IF(Tabla13[[#This Row],[Código_Actividad]]="","",'[3]Formulario PPGR1'!#REF!)</f>
        <v>#REF!</v>
      </c>
      <c r="D78" s="352" t="e">
        <f>IF(Tabla13[[#This Row],[Código_Actividad]]="","",'[3]Formulario PPGR1'!#REF!)</f>
        <v>#REF!</v>
      </c>
      <c r="E78" s="352" t="e">
        <f>IF(Tabla13[[#This Row],[Código_Actividad]]="","",'[3]Formulario PPGR1'!#REF!)</f>
        <v>#REF!</v>
      </c>
      <c r="F78" s="352" t="e">
        <f>IF(Tabla13[[#This Row],[Código_Actividad]]="","",'[3]Formulario PPGR1'!#REF!)</f>
        <v>#REF!</v>
      </c>
      <c r="G78" s="378" t="s">
        <v>1345</v>
      </c>
      <c r="H78" s="368" t="s">
        <v>1273</v>
      </c>
      <c r="I78" s="435"/>
      <c r="J78" s="431"/>
      <c r="K78" s="432"/>
      <c r="L78" s="433"/>
      <c r="M78" s="434"/>
      <c r="N78" s="350">
        <f>+Tabla13[[#This Row],[Precio Unitario]]*Tabla13[[#This Row],[Cantidad de Insumos]]</f>
        <v>0</v>
      </c>
      <c r="O78" s="351"/>
      <c r="P78" s="429" t="e">
        <f>[4]!Tabla1[[#This Row],[Precio Unitario]]*[4]!Tabla1[[#This Row],[Cantidad de Insumos]]</f>
        <v>#REF!</v>
      </c>
      <c r="Q78" s="430"/>
      <c r="R78" s="339"/>
    </row>
    <row r="79" spans="2:18" ht="60" x14ac:dyDescent="0.2">
      <c r="B79" s="352" t="e">
        <f>IF(Tabla13[[#This Row],[Código_Actividad]]="","",CONCATENATE(Tabla13[[#This Row],[POA]],".",Tabla13[[#This Row],[SRS]],".",Tabla13[[#This Row],[AREA]],".",Tabla13[[#This Row],[TIPO]]))</f>
        <v>#REF!</v>
      </c>
      <c r="C79" s="352" t="e">
        <f>IF(Tabla13[[#This Row],[Código_Actividad]]="","",'[3]Formulario PPGR1'!#REF!)</f>
        <v>#REF!</v>
      </c>
      <c r="D79" s="352" t="e">
        <f>IF(Tabla13[[#This Row],[Código_Actividad]]="","",'[3]Formulario PPGR1'!#REF!)</f>
        <v>#REF!</v>
      </c>
      <c r="E79" s="352" t="e">
        <f>IF(Tabla13[[#This Row],[Código_Actividad]]="","",'[3]Formulario PPGR1'!#REF!)</f>
        <v>#REF!</v>
      </c>
      <c r="F79" s="352" t="e">
        <f>IF(Tabla13[[#This Row],[Código_Actividad]]="","",'[3]Formulario PPGR1'!#REF!)</f>
        <v>#REF!</v>
      </c>
      <c r="G79" s="378" t="s">
        <v>1178</v>
      </c>
      <c r="H79" s="373" t="s">
        <v>1274</v>
      </c>
      <c r="I79" s="424" t="s">
        <v>1409</v>
      </c>
      <c r="J79" s="425" t="s">
        <v>1410</v>
      </c>
      <c r="K79" s="425" t="s">
        <v>1103</v>
      </c>
      <c r="L79" s="426">
        <v>150</v>
      </c>
      <c r="M79" s="427">
        <v>2</v>
      </c>
      <c r="N79" s="350">
        <f>+Tabla13[[#This Row],[Precio Unitario]]*Tabla13[[#This Row],[Cantidad de Insumos]]</f>
        <v>300</v>
      </c>
      <c r="O79" s="428" t="s">
        <v>1411</v>
      </c>
      <c r="P79" s="429" t="e">
        <f>[4]!Tabla1[[#This Row],[Precio Unitario]]*[4]!Tabla1[[#This Row],[Cantidad de Insumos]]</f>
        <v>#REF!</v>
      </c>
      <c r="Q79" s="430"/>
      <c r="R79" s="339"/>
    </row>
    <row r="80" spans="2:18" ht="60" x14ac:dyDescent="0.2">
      <c r="B80" s="352" t="e">
        <f>IF(Tabla13[[#This Row],[Código_Actividad]]="","",CONCATENATE(Tabla13[[#This Row],[POA]],".",Tabla13[[#This Row],[SRS]],".",Tabla13[[#This Row],[AREA]],".",Tabla13[[#This Row],[TIPO]]))</f>
        <v>#REF!</v>
      </c>
      <c r="C80" s="352" t="e">
        <f>IF(Tabla13[[#This Row],[Código_Actividad]]="","",'[3]Formulario PPGR1'!#REF!)</f>
        <v>#REF!</v>
      </c>
      <c r="D80" s="352" t="e">
        <f>IF(Tabla13[[#This Row],[Código_Actividad]]="","",'[3]Formulario PPGR1'!#REF!)</f>
        <v>#REF!</v>
      </c>
      <c r="E80" s="352" t="e">
        <f>IF(Tabla13[[#This Row],[Código_Actividad]]="","",'[3]Formulario PPGR1'!#REF!)</f>
        <v>#REF!</v>
      </c>
      <c r="F80" s="352" t="e">
        <f>IF(Tabla13[[#This Row],[Código_Actividad]]="","",'[3]Formulario PPGR1'!#REF!)</f>
        <v>#REF!</v>
      </c>
      <c r="G80" s="378" t="s">
        <v>1178</v>
      </c>
      <c r="H80" s="373" t="s">
        <v>1274</v>
      </c>
      <c r="I80" s="391" t="s">
        <v>1416</v>
      </c>
      <c r="J80" s="348" t="s">
        <v>1451</v>
      </c>
      <c r="K80" s="443" t="s">
        <v>1103</v>
      </c>
      <c r="L80" s="347">
        <v>30</v>
      </c>
      <c r="M80" s="349">
        <v>75</v>
      </c>
      <c r="N80" s="350">
        <f>+Tabla13[[#This Row],[Precio Unitario]]*Tabla13[[#This Row],[Cantidad de Insumos]]</f>
        <v>2250</v>
      </c>
      <c r="O80" s="351" t="s">
        <v>488</v>
      </c>
      <c r="P80" s="429" t="e">
        <f>[4]!Tabla1[[#This Row],[Precio Unitario]]*[4]!Tabla1[[#This Row],[Cantidad de Insumos]]</f>
        <v>#REF!</v>
      </c>
      <c r="Q80" s="430"/>
      <c r="R80" s="339"/>
    </row>
    <row r="81" spans="2:18" ht="60" x14ac:dyDescent="0.2">
      <c r="B81" s="352" t="e">
        <f>IF(Tabla13[[#This Row],[Código_Actividad]]="","",CONCATENATE(Tabla13[[#This Row],[POA]],".",Tabla13[[#This Row],[SRS]],".",Tabla13[[#This Row],[AREA]],".",Tabla13[[#This Row],[TIPO]]))</f>
        <v>#REF!</v>
      </c>
      <c r="C81" s="352" t="e">
        <f>IF(Tabla13[[#This Row],[Código_Actividad]]="","",'[3]Formulario PPGR1'!#REF!)</f>
        <v>#REF!</v>
      </c>
      <c r="D81" s="352" t="e">
        <f>IF(Tabla13[[#This Row],[Código_Actividad]]="","",'[3]Formulario PPGR1'!#REF!)</f>
        <v>#REF!</v>
      </c>
      <c r="E81" s="352" t="e">
        <f>IF(Tabla13[[#This Row],[Código_Actividad]]="","",'[3]Formulario PPGR1'!#REF!)</f>
        <v>#REF!</v>
      </c>
      <c r="F81" s="352" t="e">
        <f>IF(Tabla13[[#This Row],[Código_Actividad]]="","",'[3]Formulario PPGR1'!#REF!)</f>
        <v>#REF!</v>
      </c>
      <c r="G81" s="378" t="s">
        <v>1178</v>
      </c>
      <c r="H81" s="373" t="s">
        <v>1274</v>
      </c>
      <c r="I81" s="391" t="s">
        <v>1422</v>
      </c>
      <c r="J81" s="348" t="s">
        <v>1423</v>
      </c>
      <c r="K81" s="443" t="s">
        <v>1103</v>
      </c>
      <c r="L81" s="347">
        <v>12</v>
      </c>
      <c r="M81" s="349">
        <v>10</v>
      </c>
      <c r="N81" s="350">
        <f>+Tabla13[[#This Row],[Precio Unitario]]*Tabla13[[#This Row],[Cantidad de Insumos]]</f>
        <v>120</v>
      </c>
      <c r="O81" s="428" t="s">
        <v>1411</v>
      </c>
      <c r="P81" s="429" t="e">
        <f>[4]!Tabla1[[#This Row],[Precio Unitario]]*[4]!Tabla1[[#This Row],[Cantidad de Insumos]]</f>
        <v>#REF!</v>
      </c>
      <c r="Q81" s="430"/>
      <c r="R81" s="339"/>
    </row>
    <row r="82" spans="2:18" ht="60" x14ac:dyDescent="0.2">
      <c r="B82" s="352" t="e">
        <f>IF(Tabla13[[#This Row],[Código_Actividad]]="","",CONCATENATE(Tabla13[[#This Row],[POA]],".",Tabla13[[#This Row],[SRS]],".",Tabla13[[#This Row],[AREA]],".",Tabla13[[#This Row],[TIPO]]))</f>
        <v>#REF!</v>
      </c>
      <c r="C82" s="352" t="e">
        <f>IF(Tabla13[[#This Row],[Código_Actividad]]="","",'[3]Formulario PPGR1'!#REF!)</f>
        <v>#REF!</v>
      </c>
      <c r="D82" s="352" t="e">
        <f>IF(Tabla13[[#This Row],[Código_Actividad]]="","",'[3]Formulario PPGR1'!#REF!)</f>
        <v>#REF!</v>
      </c>
      <c r="E82" s="352" t="e">
        <f>IF(Tabla13[[#This Row],[Código_Actividad]]="","",'[3]Formulario PPGR1'!#REF!)</f>
        <v>#REF!</v>
      </c>
      <c r="F82" s="352" t="e">
        <f>IF(Tabla13[[#This Row],[Código_Actividad]]="","",'[3]Formulario PPGR1'!#REF!)</f>
        <v>#REF!</v>
      </c>
      <c r="G82" s="378" t="s">
        <v>1346</v>
      </c>
      <c r="H82" s="368" t="s">
        <v>1275</v>
      </c>
      <c r="I82" s="391" t="s">
        <v>1138</v>
      </c>
      <c r="J82" s="348" t="s">
        <v>1452</v>
      </c>
      <c r="K82" s="443" t="s">
        <v>1103</v>
      </c>
      <c r="L82" s="347">
        <v>10</v>
      </c>
      <c r="M82" s="349">
        <v>2</v>
      </c>
      <c r="N82" s="350">
        <f>+Tabla13[[#This Row],[Precio Unitario]]*Tabla13[[#This Row],[Cantidad de Insumos]]</f>
        <v>20</v>
      </c>
      <c r="O82" s="428" t="s">
        <v>1411</v>
      </c>
      <c r="P82" s="429" t="e">
        <f>[4]!Tabla1[[#This Row],[Precio Unitario]]*[4]!Tabla1[[#This Row],[Cantidad de Insumos]]</f>
        <v>#REF!</v>
      </c>
      <c r="Q82" s="430"/>
      <c r="R82" s="339"/>
    </row>
    <row r="83" spans="2:18" ht="30" x14ac:dyDescent="0.2">
      <c r="B83" s="352" t="e">
        <f>IF(Tabla13[[#This Row],[Código_Actividad]]="","",CONCATENATE(Tabla13[[#This Row],[POA]],".",Tabla13[[#This Row],[SRS]],".",Tabla13[[#This Row],[AREA]],".",Tabla13[[#This Row],[TIPO]]))</f>
        <v>#REF!</v>
      </c>
      <c r="C83" s="352" t="e">
        <f>IF(Tabla13[[#This Row],[Código_Actividad]]="","",'[3]Formulario PPGR1'!#REF!)</f>
        <v>#REF!</v>
      </c>
      <c r="D83" s="352" t="e">
        <f>IF(Tabla13[[#This Row],[Código_Actividad]]="","",'[3]Formulario PPGR1'!#REF!)</f>
        <v>#REF!</v>
      </c>
      <c r="E83" s="352" t="e">
        <f>IF(Tabla13[[#This Row],[Código_Actividad]]="","",'[3]Formulario PPGR1'!#REF!)</f>
        <v>#REF!</v>
      </c>
      <c r="F83" s="352" t="e">
        <f>IF(Tabla13[[#This Row],[Código_Actividad]]="","",'[3]Formulario PPGR1'!#REF!)</f>
        <v>#REF!</v>
      </c>
      <c r="G83" s="379" t="s">
        <v>1179</v>
      </c>
      <c r="H83" s="366" t="s">
        <v>1304</v>
      </c>
      <c r="I83" s="391" t="s">
        <v>1412</v>
      </c>
      <c r="J83" s="348"/>
      <c r="K83" s="443"/>
      <c r="L83" s="347"/>
      <c r="M83" s="349"/>
      <c r="N83" s="350">
        <f>+Tabla13[[#This Row],[Precio Unitario]]*Tabla13[[#This Row],[Cantidad de Insumos]]</f>
        <v>0</v>
      </c>
      <c r="O83" s="351"/>
      <c r="P83" s="429" t="e">
        <f>[4]!Tabla1[[#This Row],[Precio Unitario]]*[4]!Tabla1[[#This Row],[Cantidad de Insumos]]</f>
        <v>#REF!</v>
      </c>
      <c r="Q83" s="430"/>
      <c r="R83" s="339"/>
    </row>
    <row r="84" spans="2:18" ht="45" x14ac:dyDescent="0.2">
      <c r="B84" s="352" t="e">
        <f>IF(Tabla13[[#This Row],[Código_Actividad]]="","",CONCATENATE(Tabla13[[#This Row],[POA]],".",Tabla13[[#This Row],[SRS]],".",Tabla13[[#This Row],[AREA]],".",Tabla13[[#This Row],[TIPO]]))</f>
        <v>#REF!</v>
      </c>
      <c r="C84" s="352" t="e">
        <f>IF(Tabla13[[#This Row],[Código_Actividad]]="","",'[3]Formulario PPGR1'!#REF!)</f>
        <v>#REF!</v>
      </c>
      <c r="D84" s="352" t="e">
        <f>IF(Tabla13[[#This Row],[Código_Actividad]]="","",'[3]Formulario PPGR1'!#REF!)</f>
        <v>#REF!</v>
      </c>
      <c r="E84" s="352" t="e">
        <f>IF(Tabla13[[#This Row],[Código_Actividad]]="","",'[3]Formulario PPGR1'!#REF!)</f>
        <v>#REF!</v>
      </c>
      <c r="F84" s="352" t="e">
        <f>IF(Tabla13[[#This Row],[Código_Actividad]]="","",'[3]Formulario PPGR1'!#REF!)</f>
        <v>#REF!</v>
      </c>
      <c r="G84" s="379" t="s">
        <v>1180</v>
      </c>
      <c r="H84" s="365" t="s">
        <v>1276</v>
      </c>
      <c r="I84" s="391" t="s">
        <v>1412</v>
      </c>
      <c r="J84" s="348"/>
      <c r="K84" s="443"/>
      <c r="L84" s="347"/>
      <c r="M84" s="349"/>
      <c r="N84" s="350">
        <f>+Tabla13[[#This Row],[Precio Unitario]]*Tabla13[[#This Row],[Cantidad de Insumos]]</f>
        <v>0</v>
      </c>
      <c r="O84" s="351"/>
      <c r="P84" s="429" t="e">
        <f>[4]!Tabla1[[#This Row],[Precio Unitario]]*[4]!Tabla1[[#This Row],[Cantidad de Insumos]]</f>
        <v>#REF!</v>
      </c>
      <c r="Q84" s="430"/>
      <c r="R84" s="339"/>
    </row>
    <row r="85" spans="2:18" ht="60" x14ac:dyDescent="0.2">
      <c r="B85" s="352" t="e">
        <f>IF(Tabla13[[#This Row],[Código_Actividad]]="","",CONCATENATE(Tabla13[[#This Row],[POA]],".",Tabla13[[#This Row],[SRS]],".",Tabla13[[#This Row],[AREA]],".",Tabla13[[#This Row],[TIPO]]))</f>
        <v>#REF!</v>
      </c>
      <c r="C85" s="352" t="e">
        <f>IF(Tabla13[[#This Row],[Código_Actividad]]="","",'[3]Formulario PPGR1'!#REF!)</f>
        <v>#REF!</v>
      </c>
      <c r="D85" s="352" t="e">
        <f>IF(Tabla13[[#This Row],[Código_Actividad]]="","",'[3]Formulario PPGR1'!#REF!)</f>
        <v>#REF!</v>
      </c>
      <c r="E85" s="352" t="e">
        <f>IF(Tabla13[[#This Row],[Código_Actividad]]="","",'[3]Formulario PPGR1'!#REF!)</f>
        <v>#REF!</v>
      </c>
      <c r="F85" s="352" t="e">
        <f>IF(Tabla13[[#This Row],[Código_Actividad]]="","",'[3]Formulario PPGR1'!#REF!)</f>
        <v>#REF!</v>
      </c>
      <c r="G85" s="379" t="s">
        <v>1181</v>
      </c>
      <c r="H85" s="368" t="s">
        <v>1305</v>
      </c>
      <c r="I85" s="391" t="s">
        <v>1412</v>
      </c>
      <c r="J85" s="348"/>
      <c r="K85" s="443"/>
      <c r="L85" s="347"/>
      <c r="M85" s="349"/>
      <c r="N85" s="350">
        <f>+Tabla13[[#This Row],[Precio Unitario]]*Tabla13[[#This Row],[Cantidad de Insumos]]</f>
        <v>0</v>
      </c>
      <c r="O85" s="351"/>
      <c r="P85" s="429" t="e">
        <f>[4]!Tabla1[[#This Row],[Precio Unitario]]*[4]!Tabla1[[#This Row],[Cantidad de Insumos]]</f>
        <v>#REF!</v>
      </c>
      <c r="Q85" s="430"/>
      <c r="R85" s="339"/>
    </row>
    <row r="86" spans="2:18" ht="45" x14ac:dyDescent="0.2">
      <c r="B86" s="352" t="e">
        <f>IF(Tabla13[[#This Row],[Código_Actividad]]="","",CONCATENATE(Tabla13[[#This Row],[POA]],".",Tabla13[[#This Row],[SRS]],".",Tabla13[[#This Row],[AREA]],".",Tabla13[[#This Row],[TIPO]]))</f>
        <v>#REF!</v>
      </c>
      <c r="C86" s="352" t="e">
        <f>IF(Tabla13[[#This Row],[Código_Actividad]]="","",'[3]Formulario PPGR1'!#REF!)</f>
        <v>#REF!</v>
      </c>
      <c r="D86" s="352" t="e">
        <f>IF(Tabla13[[#This Row],[Código_Actividad]]="","",'[3]Formulario PPGR1'!#REF!)</f>
        <v>#REF!</v>
      </c>
      <c r="E86" s="352" t="e">
        <f>IF(Tabla13[[#This Row],[Código_Actividad]]="","",'[3]Formulario PPGR1'!#REF!)</f>
        <v>#REF!</v>
      </c>
      <c r="F86" s="352" t="e">
        <f>IF(Tabla13[[#This Row],[Código_Actividad]]="","",'[3]Formulario PPGR1'!#REF!)</f>
        <v>#REF!</v>
      </c>
      <c r="G86" s="379" t="s">
        <v>1207</v>
      </c>
      <c r="H86" s="365" t="s">
        <v>1306</v>
      </c>
      <c r="I86" s="424" t="s">
        <v>1409</v>
      </c>
      <c r="J86" s="425" t="s">
        <v>1410</v>
      </c>
      <c r="K86" s="425" t="s">
        <v>1103</v>
      </c>
      <c r="L86" s="426">
        <v>30</v>
      </c>
      <c r="M86" s="427">
        <v>2</v>
      </c>
      <c r="N86" s="350">
        <f>+Tabla13[[#This Row],[Precio Unitario]]*Tabla13[[#This Row],[Cantidad de Insumos]]</f>
        <v>60</v>
      </c>
      <c r="O86" s="351"/>
      <c r="P86" s="429" t="e">
        <f>[4]!Tabla1[[#This Row],[Precio Unitario]]*[4]!Tabla1[[#This Row],[Cantidad de Insumos]]</f>
        <v>#REF!</v>
      </c>
      <c r="Q86" s="430"/>
      <c r="R86" s="339"/>
    </row>
    <row r="87" spans="2:18" ht="30" x14ac:dyDescent="0.2">
      <c r="B87" s="352" t="e">
        <f>IF(Tabla13[[#This Row],[Código_Actividad]]="","",CONCATENATE(Tabla13[[#This Row],[POA]],".",Tabla13[[#This Row],[SRS]],".",Tabla13[[#This Row],[AREA]],".",Tabla13[[#This Row],[TIPO]]))</f>
        <v>#REF!</v>
      </c>
      <c r="C87" s="352" t="e">
        <f>IF(Tabla13[[#This Row],[Código_Actividad]]="","",'[3]Formulario PPGR1'!#REF!)</f>
        <v>#REF!</v>
      </c>
      <c r="D87" s="352" t="e">
        <f>IF(Tabla13[[#This Row],[Código_Actividad]]="","",'[3]Formulario PPGR1'!#REF!)</f>
        <v>#REF!</v>
      </c>
      <c r="E87" s="352" t="e">
        <f>IF(Tabla13[[#This Row],[Código_Actividad]]="","",'[3]Formulario PPGR1'!#REF!)</f>
        <v>#REF!</v>
      </c>
      <c r="F87" s="352" t="e">
        <f>IF(Tabla13[[#This Row],[Código_Actividad]]="","",'[3]Formulario PPGR1'!#REF!)</f>
        <v>#REF!</v>
      </c>
      <c r="G87" s="378" t="s">
        <v>1347</v>
      </c>
      <c r="H87" s="370" t="s">
        <v>1277</v>
      </c>
      <c r="I87" s="424" t="s">
        <v>1409</v>
      </c>
      <c r="J87" s="425" t="s">
        <v>1410</v>
      </c>
      <c r="K87" s="425" t="s">
        <v>1103</v>
      </c>
      <c r="L87" s="426">
        <v>30</v>
      </c>
      <c r="M87" s="427">
        <v>2</v>
      </c>
      <c r="N87" s="350">
        <f>+Tabla13[[#This Row],[Precio Unitario]]*Tabla13[[#This Row],[Cantidad de Insumos]]</f>
        <v>60</v>
      </c>
      <c r="O87" s="428" t="s">
        <v>1411</v>
      </c>
      <c r="P87" s="429" t="e">
        <f>[4]!Tabla1[[#This Row],[Precio Unitario]]*[4]!Tabla1[[#This Row],[Cantidad de Insumos]]</f>
        <v>#REF!</v>
      </c>
      <c r="Q87" s="430"/>
      <c r="R87" s="339"/>
    </row>
    <row r="88" spans="2:18" ht="30" x14ac:dyDescent="0.2">
      <c r="B88" s="352" t="e">
        <f>IF(Tabla13[[#This Row],[Código_Actividad]]="","",CONCATENATE(Tabla13[[#This Row],[POA]],".",Tabla13[[#This Row],[SRS]],".",Tabla13[[#This Row],[AREA]],".",Tabla13[[#This Row],[TIPO]]))</f>
        <v>#REF!</v>
      </c>
      <c r="C88" s="352" t="e">
        <f>IF(Tabla13[[#This Row],[Código_Actividad]]="","",'[3]Formulario PPGR1'!#REF!)</f>
        <v>#REF!</v>
      </c>
      <c r="D88" s="352" t="e">
        <f>IF(Tabla13[[#This Row],[Código_Actividad]]="","",'[3]Formulario PPGR1'!#REF!)</f>
        <v>#REF!</v>
      </c>
      <c r="E88" s="352" t="e">
        <f>IF(Tabla13[[#This Row],[Código_Actividad]]="","",'[3]Formulario PPGR1'!#REF!)</f>
        <v>#REF!</v>
      </c>
      <c r="F88" s="352" t="e">
        <f>IF(Tabla13[[#This Row],[Código_Actividad]]="","",'[3]Formulario PPGR1'!#REF!)</f>
        <v>#REF!</v>
      </c>
      <c r="G88" s="378" t="s">
        <v>1347</v>
      </c>
      <c r="H88" s="370" t="s">
        <v>1277</v>
      </c>
      <c r="I88" s="424" t="s">
        <v>1420</v>
      </c>
      <c r="J88" s="425" t="s">
        <v>1421</v>
      </c>
      <c r="K88" s="425" t="s">
        <v>1103</v>
      </c>
      <c r="L88" s="426">
        <v>100</v>
      </c>
      <c r="M88" s="427">
        <v>2</v>
      </c>
      <c r="N88" s="350">
        <f>+Tabla13[[#This Row],[Precio Unitario]]*Tabla13[[#This Row],[Cantidad de Insumos]]</f>
        <v>200</v>
      </c>
      <c r="O88" s="428" t="s">
        <v>1411</v>
      </c>
      <c r="P88" s="429" t="e">
        <f>[4]!Tabla1[[#This Row],[Precio Unitario]]*[4]!Tabla1[[#This Row],[Cantidad de Insumos]]</f>
        <v>#REF!</v>
      </c>
      <c r="Q88" s="430"/>
      <c r="R88" s="339"/>
    </row>
    <row r="89" spans="2:18" ht="30" x14ac:dyDescent="0.2">
      <c r="B89" s="352" t="e">
        <f>IF(Tabla13[[#This Row],[Código_Actividad]]="","",CONCATENATE(Tabla13[[#This Row],[POA]],".",Tabla13[[#This Row],[SRS]],".",Tabla13[[#This Row],[AREA]],".",Tabla13[[#This Row],[TIPO]]))</f>
        <v>#REF!</v>
      </c>
      <c r="C89" s="352" t="e">
        <f>IF(Tabla13[[#This Row],[Código_Actividad]]="","",'[3]Formulario PPGR1'!#REF!)</f>
        <v>#REF!</v>
      </c>
      <c r="D89" s="352" t="e">
        <f>IF(Tabla13[[#This Row],[Código_Actividad]]="","",'[3]Formulario PPGR1'!#REF!)</f>
        <v>#REF!</v>
      </c>
      <c r="E89" s="352" t="e">
        <f>IF(Tabla13[[#This Row],[Código_Actividad]]="","",'[3]Formulario PPGR1'!#REF!)</f>
        <v>#REF!</v>
      </c>
      <c r="F89" s="352" t="e">
        <f>IF(Tabla13[[#This Row],[Código_Actividad]]="","",'[3]Formulario PPGR1'!#REF!)</f>
        <v>#REF!</v>
      </c>
      <c r="G89" s="378" t="s">
        <v>1347</v>
      </c>
      <c r="H89" s="370" t="s">
        <v>1277</v>
      </c>
      <c r="I89" s="424" t="s">
        <v>1422</v>
      </c>
      <c r="J89" s="425" t="s">
        <v>1423</v>
      </c>
      <c r="K89" s="425" t="s">
        <v>1103</v>
      </c>
      <c r="L89" s="426">
        <v>1</v>
      </c>
      <c r="M89" s="427">
        <v>10</v>
      </c>
      <c r="N89" s="350">
        <f>+Tabla13[[#This Row],[Precio Unitario]]*Tabla13[[#This Row],[Cantidad de Insumos]]</f>
        <v>10</v>
      </c>
      <c r="O89" s="428" t="s">
        <v>1411</v>
      </c>
      <c r="P89" s="429" t="e">
        <f>[4]!Tabla1[[#This Row],[Precio Unitario]]*[4]!Tabla1[[#This Row],[Cantidad de Insumos]]</f>
        <v>#REF!</v>
      </c>
      <c r="Q89" s="430"/>
      <c r="R89" s="339"/>
    </row>
    <row r="90" spans="2:18" ht="30" x14ac:dyDescent="0.2">
      <c r="B90" s="352" t="e">
        <f>IF(Tabla13[[#This Row],[Código_Actividad]]="","",CONCATENATE(Tabla13[[#This Row],[POA]],".",Tabla13[[#This Row],[SRS]],".",Tabla13[[#This Row],[AREA]],".",Tabla13[[#This Row],[TIPO]]))</f>
        <v>#REF!</v>
      </c>
      <c r="C90" s="352" t="e">
        <f>IF(Tabla13[[#This Row],[Código_Actividad]]="","",'[3]Formulario PPGR1'!#REF!)</f>
        <v>#REF!</v>
      </c>
      <c r="D90" s="352" t="e">
        <f>IF(Tabla13[[#This Row],[Código_Actividad]]="","",'[3]Formulario PPGR1'!#REF!)</f>
        <v>#REF!</v>
      </c>
      <c r="E90" s="352" t="e">
        <f>IF(Tabla13[[#This Row],[Código_Actividad]]="","",'[3]Formulario PPGR1'!#REF!)</f>
        <v>#REF!</v>
      </c>
      <c r="F90" s="352" t="e">
        <f>IF(Tabla13[[#This Row],[Código_Actividad]]="","",'[3]Formulario PPGR1'!#REF!)</f>
        <v>#REF!</v>
      </c>
      <c r="G90" s="378" t="s">
        <v>1347</v>
      </c>
      <c r="H90" s="370" t="s">
        <v>1277</v>
      </c>
      <c r="I90" s="424" t="s">
        <v>1433</v>
      </c>
      <c r="J90" s="425" t="s">
        <v>1434</v>
      </c>
      <c r="K90" s="425" t="s">
        <v>1103</v>
      </c>
      <c r="L90" s="426">
        <v>5</v>
      </c>
      <c r="M90" s="427">
        <v>10</v>
      </c>
      <c r="N90" s="350">
        <f>+Tabla13[[#This Row],[Precio Unitario]]*Tabla13[[#This Row],[Cantidad de Insumos]]</f>
        <v>50</v>
      </c>
      <c r="O90" s="428" t="s">
        <v>1411</v>
      </c>
      <c r="P90" s="429" t="e">
        <f>[4]!Tabla1[[#This Row],[Precio Unitario]]*[4]!Tabla1[[#This Row],[Cantidad de Insumos]]</f>
        <v>#REF!</v>
      </c>
      <c r="Q90" s="430"/>
      <c r="R90" s="339"/>
    </row>
    <row r="91" spans="2:18" ht="45" x14ac:dyDescent="0.2">
      <c r="B91" s="453" t="e">
        <f>IF(Tabla13[[#This Row],[Código_Actividad]]="","",CONCATENATE(Tabla13[[#This Row],[POA]],".",Tabla13[[#This Row],[SRS]],".",Tabla13[[#This Row],[AREA]],".",Tabla13[[#This Row],[TIPO]]))</f>
        <v>#REF!</v>
      </c>
      <c r="C91" s="453" t="e">
        <f>IF(Tabla13[[#This Row],[Código_Actividad]]="","",'[3]Formulario PPGR1'!#REF!)</f>
        <v>#REF!</v>
      </c>
      <c r="D91" s="453" t="e">
        <f>IF(Tabla13[[#This Row],[Código_Actividad]]="","",'[3]Formulario PPGR1'!#REF!)</f>
        <v>#REF!</v>
      </c>
      <c r="E91" s="453" t="e">
        <f>IF(Tabla13[[#This Row],[Código_Actividad]]="","",'[3]Formulario PPGR1'!#REF!)</f>
        <v>#REF!</v>
      </c>
      <c r="F91" s="453" t="e">
        <f>IF(Tabla13[[#This Row],[Código_Actividad]]="","",'[3]Formulario PPGR1'!#REF!)</f>
        <v>#REF!</v>
      </c>
      <c r="G91" s="378" t="s">
        <v>1348</v>
      </c>
      <c r="H91" s="368" t="s">
        <v>1278</v>
      </c>
      <c r="I91" s="424" t="s">
        <v>1409</v>
      </c>
      <c r="J91" s="425" t="s">
        <v>1410</v>
      </c>
      <c r="K91" s="425" t="s">
        <v>1103</v>
      </c>
      <c r="L91" s="426">
        <v>30</v>
      </c>
      <c r="M91" s="427">
        <v>2</v>
      </c>
      <c r="N91" s="434">
        <f>+Tabla13[[#This Row],[Precio Unitario]]*Tabla13[[#This Row],[Cantidad de Insumos]]</f>
        <v>60</v>
      </c>
      <c r="O91" s="454"/>
      <c r="P91" s="455" t="e">
        <f>[4]!Tabla1[[#This Row],[Precio Unitario]]*[4]!Tabla1[[#This Row],[Cantidad de Insumos]]</f>
        <v>#REF!</v>
      </c>
      <c r="Q91" s="430"/>
      <c r="R91" s="339"/>
    </row>
    <row r="92" spans="2:18" ht="45" x14ac:dyDescent="0.2">
      <c r="B92" s="453" t="e">
        <f>IF(Tabla13[[#This Row],[Código_Actividad]]="","",CONCATENATE(Tabla13[[#This Row],[POA]],".",Tabla13[[#This Row],[SRS]],".",Tabla13[[#This Row],[AREA]],".",Tabla13[[#This Row],[TIPO]]))</f>
        <v>#REF!</v>
      </c>
      <c r="C92" s="453" t="e">
        <f>IF(Tabla13[[#This Row],[Código_Actividad]]="","",'[3]Formulario PPGR1'!#REF!)</f>
        <v>#REF!</v>
      </c>
      <c r="D92" s="453" t="e">
        <f>IF(Tabla13[[#This Row],[Código_Actividad]]="","",'[3]Formulario PPGR1'!#REF!)</f>
        <v>#REF!</v>
      </c>
      <c r="E92" s="453" t="e">
        <f>IF(Tabla13[[#This Row],[Código_Actividad]]="","",'[3]Formulario PPGR1'!#REF!)</f>
        <v>#REF!</v>
      </c>
      <c r="F92" s="453" t="e">
        <f>IF(Tabla13[[#This Row],[Código_Actividad]]="","",'[3]Formulario PPGR1'!#REF!)</f>
        <v>#REF!</v>
      </c>
      <c r="G92" s="378" t="s">
        <v>1348</v>
      </c>
      <c r="H92" s="368" t="s">
        <v>1278</v>
      </c>
      <c r="I92" s="424" t="s">
        <v>1420</v>
      </c>
      <c r="J92" s="425" t="s">
        <v>1421</v>
      </c>
      <c r="K92" s="425" t="s">
        <v>1103</v>
      </c>
      <c r="L92" s="426">
        <v>100</v>
      </c>
      <c r="M92" s="427">
        <v>2</v>
      </c>
      <c r="N92" s="434">
        <f>+Tabla13[[#This Row],[Precio Unitario]]*Tabla13[[#This Row],[Cantidad de Insumos]]</f>
        <v>200</v>
      </c>
      <c r="O92" s="454"/>
      <c r="P92" s="455" t="e">
        <f>[4]!Tabla1[[#This Row],[Precio Unitario]]*[4]!Tabla1[[#This Row],[Cantidad de Insumos]]</f>
        <v>#REF!</v>
      </c>
      <c r="Q92" s="430"/>
      <c r="R92" s="339"/>
    </row>
    <row r="93" spans="2:18" ht="45" x14ac:dyDescent="0.2">
      <c r="B93" s="453" t="e">
        <f>IF(Tabla13[[#This Row],[Código_Actividad]]="","",CONCATENATE(Tabla13[[#This Row],[POA]],".",Tabla13[[#This Row],[SRS]],".",Tabla13[[#This Row],[AREA]],".",Tabla13[[#This Row],[TIPO]]))</f>
        <v>#REF!</v>
      </c>
      <c r="C93" s="453" t="e">
        <f>IF(Tabla13[[#This Row],[Código_Actividad]]="","",'[3]Formulario PPGR1'!#REF!)</f>
        <v>#REF!</v>
      </c>
      <c r="D93" s="453" t="e">
        <f>IF(Tabla13[[#This Row],[Código_Actividad]]="","",'[3]Formulario PPGR1'!#REF!)</f>
        <v>#REF!</v>
      </c>
      <c r="E93" s="453" t="e">
        <f>IF(Tabla13[[#This Row],[Código_Actividad]]="","",'[3]Formulario PPGR1'!#REF!)</f>
        <v>#REF!</v>
      </c>
      <c r="F93" s="453" t="e">
        <f>IF(Tabla13[[#This Row],[Código_Actividad]]="","",'[3]Formulario PPGR1'!#REF!)</f>
        <v>#REF!</v>
      </c>
      <c r="G93" s="378" t="s">
        <v>1348</v>
      </c>
      <c r="H93" s="368" t="s">
        <v>1278</v>
      </c>
      <c r="I93" s="424" t="s">
        <v>1422</v>
      </c>
      <c r="J93" s="425" t="s">
        <v>1423</v>
      </c>
      <c r="K93" s="425" t="s">
        <v>1103</v>
      </c>
      <c r="L93" s="426">
        <v>100</v>
      </c>
      <c r="M93" s="427">
        <v>10</v>
      </c>
      <c r="N93" s="434">
        <f>+Tabla13[[#This Row],[Precio Unitario]]*Tabla13[[#This Row],[Cantidad de Insumos]]</f>
        <v>1000</v>
      </c>
      <c r="O93" s="454"/>
      <c r="P93" s="455" t="e">
        <f>[4]!Tabla1[[#This Row],[Precio Unitario]]*[4]!Tabla1[[#This Row],[Cantidad de Insumos]]</f>
        <v>#REF!</v>
      </c>
      <c r="Q93" s="430"/>
      <c r="R93" s="339"/>
    </row>
    <row r="94" spans="2:18" ht="45" x14ac:dyDescent="0.2">
      <c r="B94" s="352" t="e">
        <f>IF(Tabla13[[#This Row],[Código_Actividad]]="","",CONCATENATE(Tabla13[[#This Row],[POA]],".",Tabla13[[#This Row],[SRS]],".",Tabla13[[#This Row],[AREA]],".",Tabla13[[#This Row],[TIPO]]))</f>
        <v>#REF!</v>
      </c>
      <c r="C94" s="352" t="e">
        <f>IF(Tabla13[[#This Row],[Código_Actividad]]="","",'[3]Formulario PPGR1'!#REF!)</f>
        <v>#REF!</v>
      </c>
      <c r="D94" s="352" t="e">
        <f>IF(Tabla13[[#This Row],[Código_Actividad]]="","",'[3]Formulario PPGR1'!#REF!)</f>
        <v>#REF!</v>
      </c>
      <c r="E94" s="352" t="e">
        <f>IF(Tabla13[[#This Row],[Código_Actividad]]="","",'[3]Formulario PPGR1'!#REF!)</f>
        <v>#REF!</v>
      </c>
      <c r="F94" s="352" t="e">
        <f>IF(Tabla13[[#This Row],[Código_Actividad]]="","",'[3]Formulario PPGR1'!#REF!)</f>
        <v>#REF!</v>
      </c>
      <c r="G94" s="378" t="s">
        <v>1348</v>
      </c>
      <c r="H94" s="368" t="s">
        <v>1278</v>
      </c>
      <c r="I94" s="424" t="s">
        <v>1433</v>
      </c>
      <c r="J94" s="425" t="s">
        <v>1434</v>
      </c>
      <c r="K94" s="425" t="s">
        <v>1103</v>
      </c>
      <c r="L94" s="426">
        <v>100</v>
      </c>
      <c r="M94" s="427">
        <v>10</v>
      </c>
      <c r="N94" s="350">
        <f>+Tabla13[[#This Row],[Precio Unitario]]*Tabla13[[#This Row],[Cantidad de Insumos]]</f>
        <v>1000</v>
      </c>
      <c r="O94" s="428"/>
      <c r="P94" s="429" t="e">
        <f>[4]!Tabla1[[#This Row],[Precio Unitario]]*[4]!Tabla1[[#This Row],[Cantidad de Insumos]]</f>
        <v>#REF!</v>
      </c>
      <c r="Q94" s="430"/>
      <c r="R94" s="339"/>
    </row>
    <row r="95" spans="2:18" ht="45" x14ac:dyDescent="0.2">
      <c r="B95" s="352" t="e">
        <f>IF(Tabla13[[#This Row],[Código_Actividad]]="","",CONCATENATE(Tabla13[[#This Row],[POA]],".",Tabla13[[#This Row],[SRS]],".",Tabla13[[#This Row],[AREA]],".",Tabla13[[#This Row],[TIPO]]))</f>
        <v>#REF!</v>
      </c>
      <c r="C95" s="352" t="e">
        <f>IF(Tabla13[[#This Row],[Código_Actividad]]="","",'[3]Formulario PPGR1'!#REF!)</f>
        <v>#REF!</v>
      </c>
      <c r="D95" s="352" t="e">
        <f>IF(Tabla13[[#This Row],[Código_Actividad]]="","",'[3]Formulario PPGR1'!#REF!)</f>
        <v>#REF!</v>
      </c>
      <c r="E95" s="352" t="e">
        <f>IF(Tabla13[[#This Row],[Código_Actividad]]="","",'[3]Formulario PPGR1'!#REF!)</f>
        <v>#REF!</v>
      </c>
      <c r="F95" s="352" t="e">
        <f>IF(Tabla13[[#This Row],[Código_Actividad]]="","",'[3]Formulario PPGR1'!#REF!)</f>
        <v>#REF!</v>
      </c>
      <c r="G95" s="378" t="s">
        <v>1349</v>
      </c>
      <c r="H95" s="373" t="s">
        <v>1279</v>
      </c>
      <c r="I95" s="391" t="s">
        <v>1409</v>
      </c>
      <c r="J95" s="425" t="s">
        <v>1410</v>
      </c>
      <c r="K95" s="425" t="s">
        <v>1103</v>
      </c>
      <c r="L95" s="425">
        <v>18</v>
      </c>
      <c r="M95" s="425">
        <v>2</v>
      </c>
      <c r="N95" s="350">
        <f>+Tabla13[[#This Row],[Precio Unitario]]*Tabla13[[#This Row],[Cantidad de Insumos]]</f>
        <v>36</v>
      </c>
      <c r="O95" s="349" t="s">
        <v>1399</v>
      </c>
      <c r="P95" s="350" t="e">
        <f>[4]!Tabla1[[#This Row],[Precio Unitario]]*[4]!Tabla1[[#This Row],[Cantidad de Insumos]]</f>
        <v>#REF!</v>
      </c>
      <c r="Q95" s="456" t="s">
        <v>1411</v>
      </c>
      <c r="R95" s="339"/>
    </row>
    <row r="96" spans="2:18" ht="45" x14ac:dyDescent="0.2">
      <c r="B96" s="352" t="e">
        <f>IF(Tabla13[[#This Row],[Código_Actividad]]="","",CONCATENATE(Tabla13[[#This Row],[POA]],".",Tabla13[[#This Row],[SRS]],".",Tabla13[[#This Row],[AREA]],".",Tabla13[[#This Row],[TIPO]]))</f>
        <v>#REF!</v>
      </c>
      <c r="C96" s="352" t="e">
        <f>IF(Tabla13[[#This Row],[Código_Actividad]]="","",'[3]Formulario PPGR1'!#REF!)</f>
        <v>#REF!</v>
      </c>
      <c r="D96" s="352" t="e">
        <f>IF(Tabla13[[#This Row],[Código_Actividad]]="","",'[3]Formulario PPGR1'!#REF!)</f>
        <v>#REF!</v>
      </c>
      <c r="E96" s="352" t="e">
        <f>IF(Tabla13[[#This Row],[Código_Actividad]]="","",'[3]Formulario PPGR1'!#REF!)</f>
        <v>#REF!</v>
      </c>
      <c r="F96" s="352" t="e">
        <f>IF(Tabla13[[#This Row],[Código_Actividad]]="","",'[3]Formulario PPGR1'!#REF!)</f>
        <v>#REF!</v>
      </c>
      <c r="G96" s="378" t="s">
        <v>1349</v>
      </c>
      <c r="H96" s="373" t="s">
        <v>1279</v>
      </c>
      <c r="I96" s="391" t="s">
        <v>1416</v>
      </c>
      <c r="J96" s="348" t="s">
        <v>1417</v>
      </c>
      <c r="K96" s="425" t="s">
        <v>1103</v>
      </c>
      <c r="L96" s="425">
        <v>3</v>
      </c>
      <c r="M96" s="457">
        <v>6875</v>
      </c>
      <c r="N96" s="350">
        <f>+Tabla13[[#This Row],[Precio Unitario]]*Tabla13[[#This Row],[Cantidad de Insumos]]</f>
        <v>20625</v>
      </c>
      <c r="O96" s="434" t="s">
        <v>1399</v>
      </c>
      <c r="P96" s="350" t="e">
        <f>[4]!Tabla1[[#This Row],[Precio Unitario]]*[4]!Tabla1[[#This Row],[Cantidad de Insumos]]</f>
        <v>#REF!</v>
      </c>
      <c r="Q96" s="454" t="s">
        <v>488</v>
      </c>
      <c r="R96" s="339"/>
    </row>
    <row r="97" spans="2:18" ht="45" x14ac:dyDescent="0.2">
      <c r="B97" s="352" t="e">
        <f>IF(Tabla13[[#This Row],[Código_Actividad]]="","",CONCATENATE(Tabla13[[#This Row],[POA]],".",Tabla13[[#This Row],[SRS]],".",Tabla13[[#This Row],[AREA]],".",Tabla13[[#This Row],[TIPO]]))</f>
        <v>#REF!</v>
      </c>
      <c r="C97" s="352" t="e">
        <f>IF(Tabla13[[#This Row],[Código_Actividad]]="","",'[3]Formulario PPGR1'!#REF!)</f>
        <v>#REF!</v>
      </c>
      <c r="D97" s="352" t="e">
        <f>IF(Tabla13[[#This Row],[Código_Actividad]]="","",'[3]Formulario PPGR1'!#REF!)</f>
        <v>#REF!</v>
      </c>
      <c r="E97" s="352" t="e">
        <f>IF(Tabla13[[#This Row],[Código_Actividad]]="","",'[3]Formulario PPGR1'!#REF!)</f>
        <v>#REF!</v>
      </c>
      <c r="F97" s="352" t="e">
        <f>IF(Tabla13[[#This Row],[Código_Actividad]]="","",'[3]Formulario PPGR1'!#REF!)</f>
        <v>#REF!</v>
      </c>
      <c r="G97" s="378" t="s">
        <v>1349</v>
      </c>
      <c r="H97" s="373" t="s">
        <v>1279</v>
      </c>
      <c r="I97" s="391" t="s">
        <v>1420</v>
      </c>
      <c r="J97" s="425" t="s">
        <v>1421</v>
      </c>
      <c r="K97" s="425" t="s">
        <v>1103</v>
      </c>
      <c r="L97" s="425">
        <v>100</v>
      </c>
      <c r="M97" s="425">
        <v>0.47</v>
      </c>
      <c r="N97" s="350">
        <f>+Tabla13[[#This Row],[Precio Unitario]]*Tabla13[[#This Row],[Cantidad de Insumos]]</f>
        <v>47</v>
      </c>
      <c r="O97" s="349" t="s">
        <v>1399</v>
      </c>
      <c r="P97" s="350" t="e">
        <f>[4]!Tabla1[[#This Row],[Precio Unitario]]*[4]!Tabla1[[#This Row],[Cantidad de Insumos]]</f>
        <v>#REF!</v>
      </c>
      <c r="Q97" s="456" t="s">
        <v>1411</v>
      </c>
      <c r="R97" s="339"/>
    </row>
    <row r="98" spans="2:18" ht="45" x14ac:dyDescent="0.2">
      <c r="B98" s="352" t="e">
        <f>IF(Tabla13[[#This Row],[Código_Actividad]]="","",CONCATENATE(Tabla13[[#This Row],[POA]],".",Tabla13[[#This Row],[SRS]],".",Tabla13[[#This Row],[AREA]],".",Tabla13[[#This Row],[TIPO]]))</f>
        <v>#REF!</v>
      </c>
      <c r="C98" s="352" t="e">
        <f>IF(Tabla13[[#This Row],[Código_Actividad]]="","",'[3]Formulario PPGR1'!#REF!)</f>
        <v>#REF!</v>
      </c>
      <c r="D98" s="352" t="e">
        <f>IF(Tabla13[[#This Row],[Código_Actividad]]="","",'[3]Formulario PPGR1'!#REF!)</f>
        <v>#REF!</v>
      </c>
      <c r="E98" s="352" t="e">
        <f>IF(Tabla13[[#This Row],[Código_Actividad]]="","",'[3]Formulario PPGR1'!#REF!)</f>
        <v>#REF!</v>
      </c>
      <c r="F98" s="352" t="e">
        <f>IF(Tabla13[[#This Row],[Código_Actividad]]="","",'[3]Formulario PPGR1'!#REF!)</f>
        <v>#REF!</v>
      </c>
      <c r="G98" s="378" t="s">
        <v>1349</v>
      </c>
      <c r="H98" s="373" t="s">
        <v>1279</v>
      </c>
      <c r="I98" s="391" t="s">
        <v>1422</v>
      </c>
      <c r="J98" s="425" t="s">
        <v>1423</v>
      </c>
      <c r="K98" s="425" t="s">
        <v>1103</v>
      </c>
      <c r="L98" s="425">
        <v>55</v>
      </c>
      <c r="M98" s="425">
        <v>10</v>
      </c>
      <c r="N98" s="350">
        <f>+Tabla13[[#This Row],[Precio Unitario]]*Tabla13[[#This Row],[Cantidad de Insumos]]</f>
        <v>550</v>
      </c>
      <c r="O98" s="349" t="s">
        <v>1399</v>
      </c>
      <c r="P98" s="350" t="e">
        <f>[4]!Tabla1[[#This Row],[Precio Unitario]]*[4]!Tabla1[[#This Row],[Cantidad de Insumos]]</f>
        <v>#REF!</v>
      </c>
      <c r="Q98" s="456" t="s">
        <v>1411</v>
      </c>
      <c r="R98" s="339"/>
    </row>
    <row r="99" spans="2:18" ht="30" x14ac:dyDescent="0.2">
      <c r="B99" s="352" t="e">
        <f>IF(Tabla13[[#This Row],[Código_Actividad]]="","",CONCATENATE(Tabla13[[#This Row],[POA]],".",Tabla13[[#This Row],[SRS]],".",Tabla13[[#This Row],[AREA]],".",Tabla13[[#This Row],[TIPO]]))</f>
        <v>#REF!</v>
      </c>
      <c r="C99" s="352" t="e">
        <f>IF(Tabla13[[#This Row],[Código_Actividad]]="","",'[3]Formulario PPGR1'!#REF!)</f>
        <v>#REF!</v>
      </c>
      <c r="D99" s="352" t="e">
        <f>IF(Tabla13[[#This Row],[Código_Actividad]]="","",'[3]Formulario PPGR1'!#REF!)</f>
        <v>#REF!</v>
      </c>
      <c r="E99" s="352" t="e">
        <f>IF(Tabla13[[#This Row],[Código_Actividad]]="","",'[3]Formulario PPGR1'!#REF!)</f>
        <v>#REF!</v>
      </c>
      <c r="F99" s="352" t="e">
        <f>IF(Tabla13[[#This Row],[Código_Actividad]]="","",'[3]Formulario PPGR1'!#REF!)</f>
        <v>#REF!</v>
      </c>
      <c r="G99" s="379" t="s">
        <v>1209</v>
      </c>
      <c r="H99" s="368" t="s">
        <v>1307</v>
      </c>
      <c r="I99" s="424" t="s">
        <v>1409</v>
      </c>
      <c r="J99" s="425" t="s">
        <v>1410</v>
      </c>
      <c r="K99" s="425" t="s">
        <v>1103</v>
      </c>
      <c r="L99" s="426">
        <v>40</v>
      </c>
      <c r="M99" s="427">
        <v>2</v>
      </c>
      <c r="N99" s="350">
        <f>+Tabla13[[#This Row],[Precio Unitario]]*Tabla13[[#This Row],[Cantidad de Insumos]]</f>
        <v>80</v>
      </c>
      <c r="O99" s="351"/>
      <c r="P99" s="429" t="e">
        <f>[4]!Tabla1[[#This Row],[Precio Unitario]]*[4]!Tabla1[[#This Row],[Cantidad de Insumos]]</f>
        <v>#REF!</v>
      </c>
      <c r="Q99" s="430"/>
      <c r="R99" s="339"/>
    </row>
    <row r="100" spans="2:18" ht="30" x14ac:dyDescent="0.2">
      <c r="B100" s="453" t="e">
        <f>IF(Tabla13[[#This Row],[Código_Actividad]]="","",CONCATENATE(Tabla13[[#This Row],[POA]],".",Tabla13[[#This Row],[SRS]],".",Tabla13[[#This Row],[AREA]],".",Tabla13[[#This Row],[TIPO]]))</f>
        <v>#REF!</v>
      </c>
      <c r="C100" s="453" t="e">
        <f>IF(Tabla13[[#This Row],[Código_Actividad]]="","",'[3]Formulario PPGR1'!#REF!)</f>
        <v>#REF!</v>
      </c>
      <c r="D100" s="453" t="e">
        <f>IF(Tabla13[[#This Row],[Código_Actividad]]="","",'[3]Formulario PPGR1'!#REF!)</f>
        <v>#REF!</v>
      </c>
      <c r="E100" s="453" t="e">
        <f>IF(Tabla13[[#This Row],[Código_Actividad]]="","",'[3]Formulario PPGR1'!#REF!)</f>
        <v>#REF!</v>
      </c>
      <c r="F100" s="453" t="e">
        <f>IF(Tabla13[[#This Row],[Código_Actividad]]="","",'[3]Formulario PPGR1'!#REF!)</f>
        <v>#REF!</v>
      </c>
      <c r="G100" s="379" t="s">
        <v>1209</v>
      </c>
      <c r="H100" s="368" t="s">
        <v>1307</v>
      </c>
      <c r="I100" s="424" t="s">
        <v>1420</v>
      </c>
      <c r="J100" s="425" t="s">
        <v>1421</v>
      </c>
      <c r="K100" s="425" t="s">
        <v>1103</v>
      </c>
      <c r="L100" s="426">
        <v>1000</v>
      </c>
      <c r="M100" s="427">
        <v>2</v>
      </c>
      <c r="N100" s="434">
        <f>+Tabla13[[#This Row],[Precio Unitario]]*Tabla13[[#This Row],[Cantidad de Insumos]]</f>
        <v>2000</v>
      </c>
      <c r="O100" s="454"/>
      <c r="P100" s="455" t="e">
        <f>[4]!Tabla1[[#This Row],[Precio Unitario]]*[4]!Tabla1[[#This Row],[Cantidad de Insumos]]</f>
        <v>#REF!</v>
      </c>
      <c r="Q100" s="430"/>
      <c r="R100" s="339"/>
    </row>
    <row r="101" spans="2:18" ht="30" x14ac:dyDescent="0.2">
      <c r="B101" s="352" t="e">
        <f>IF(Tabla13[[#This Row],[Código_Actividad]]="","",CONCATENATE(Tabla13[[#This Row],[POA]],".",Tabla13[[#This Row],[SRS]],".",Tabla13[[#This Row],[AREA]],".",Tabla13[[#This Row],[TIPO]]))</f>
        <v>#REF!</v>
      </c>
      <c r="C101" s="352" t="e">
        <f>IF(Tabla13[[#This Row],[Código_Actividad]]="","",'[3]Formulario PPGR1'!#REF!)</f>
        <v>#REF!</v>
      </c>
      <c r="D101" s="352" t="e">
        <f>IF(Tabla13[[#This Row],[Código_Actividad]]="","",'[3]Formulario PPGR1'!#REF!)</f>
        <v>#REF!</v>
      </c>
      <c r="E101" s="352" t="e">
        <f>IF(Tabla13[[#This Row],[Código_Actividad]]="","",'[3]Formulario PPGR1'!#REF!)</f>
        <v>#REF!</v>
      </c>
      <c r="F101" s="352" t="e">
        <f>IF(Tabla13[[#This Row],[Código_Actividad]]="","",'[3]Formulario PPGR1'!#REF!)</f>
        <v>#REF!</v>
      </c>
      <c r="G101" s="379" t="s">
        <v>1209</v>
      </c>
      <c r="H101" s="368" t="s">
        <v>1307</v>
      </c>
      <c r="I101" s="424" t="s">
        <v>1422</v>
      </c>
      <c r="J101" s="425" t="s">
        <v>1423</v>
      </c>
      <c r="K101" s="425" t="s">
        <v>1103</v>
      </c>
      <c r="L101" s="426">
        <v>1000</v>
      </c>
      <c r="M101" s="427">
        <v>10</v>
      </c>
      <c r="N101" s="350">
        <f>+Tabla13[[#This Row],[Precio Unitario]]*Tabla13[[#This Row],[Cantidad de Insumos]]</f>
        <v>10000</v>
      </c>
      <c r="O101" s="351"/>
      <c r="P101" s="429" t="e">
        <f>[4]!Tabla1[[#This Row],[Precio Unitario]]*[4]!Tabla1[[#This Row],[Cantidad de Insumos]]</f>
        <v>#REF!</v>
      </c>
      <c r="Q101" s="430"/>
      <c r="R101" s="339"/>
    </row>
    <row r="102" spans="2:18" ht="30" x14ac:dyDescent="0.2">
      <c r="B102" s="453" t="e">
        <f>IF(Tabla13[[#This Row],[Código_Actividad]]="","",CONCATENATE(Tabla13[[#This Row],[POA]],".",Tabla13[[#This Row],[SRS]],".",Tabla13[[#This Row],[AREA]],".",Tabla13[[#This Row],[TIPO]]))</f>
        <v>#REF!</v>
      </c>
      <c r="C102" s="453" t="e">
        <f>IF(Tabla13[[#This Row],[Código_Actividad]]="","",'[3]Formulario PPGR1'!#REF!)</f>
        <v>#REF!</v>
      </c>
      <c r="D102" s="453" t="e">
        <f>IF(Tabla13[[#This Row],[Código_Actividad]]="","",'[3]Formulario PPGR1'!#REF!)</f>
        <v>#REF!</v>
      </c>
      <c r="E102" s="453" t="e">
        <f>IF(Tabla13[[#This Row],[Código_Actividad]]="","",'[3]Formulario PPGR1'!#REF!)</f>
        <v>#REF!</v>
      </c>
      <c r="F102" s="453" t="e">
        <f>IF(Tabla13[[#This Row],[Código_Actividad]]="","",'[3]Formulario PPGR1'!#REF!)</f>
        <v>#REF!</v>
      </c>
      <c r="G102" s="379" t="s">
        <v>1209</v>
      </c>
      <c r="H102" s="368" t="s">
        <v>1307</v>
      </c>
      <c r="I102" s="424" t="s">
        <v>1433</v>
      </c>
      <c r="J102" s="425" t="s">
        <v>1434</v>
      </c>
      <c r="K102" s="425" t="s">
        <v>1103</v>
      </c>
      <c r="L102" s="426">
        <v>1000</v>
      </c>
      <c r="M102" s="427">
        <v>10</v>
      </c>
      <c r="N102" s="434">
        <f>+Tabla13[[#This Row],[Precio Unitario]]*Tabla13[[#This Row],[Cantidad de Insumos]]</f>
        <v>10000</v>
      </c>
      <c r="O102" s="454"/>
      <c r="P102" s="455" t="e">
        <f>[4]!Tabla1[[#This Row],[Precio Unitario]]*[4]!Tabla1[[#This Row],[Cantidad de Insumos]]</f>
        <v>#REF!</v>
      </c>
      <c r="Q102" s="430"/>
      <c r="R102" s="339"/>
    </row>
    <row r="103" spans="2:18" ht="30" x14ac:dyDescent="0.2">
      <c r="B103" s="453" t="e">
        <f>IF(Tabla13[[#This Row],[Código_Actividad]]="","",CONCATENATE(Tabla13[[#This Row],[POA]],".",Tabla13[[#This Row],[SRS]],".",Tabla13[[#This Row],[AREA]],".",Tabla13[[#This Row],[TIPO]]))</f>
        <v>#REF!</v>
      </c>
      <c r="C103" s="453" t="e">
        <f>IF(Tabla13[[#This Row],[Código_Actividad]]="","",'[3]Formulario PPGR1'!#REF!)</f>
        <v>#REF!</v>
      </c>
      <c r="D103" s="453" t="e">
        <f>IF(Tabla13[[#This Row],[Código_Actividad]]="","",'[3]Formulario PPGR1'!#REF!)</f>
        <v>#REF!</v>
      </c>
      <c r="E103" s="453" t="e">
        <f>IF(Tabla13[[#This Row],[Código_Actividad]]="","",'[3]Formulario PPGR1'!#REF!)</f>
        <v>#REF!</v>
      </c>
      <c r="F103" s="453" t="e">
        <f>IF(Tabla13[[#This Row],[Código_Actividad]]="","",'[3]Formulario PPGR1'!#REF!)</f>
        <v>#REF!</v>
      </c>
      <c r="G103" s="379" t="s">
        <v>1209</v>
      </c>
      <c r="H103" s="368" t="s">
        <v>1307</v>
      </c>
      <c r="I103" s="391" t="s">
        <v>1416</v>
      </c>
      <c r="J103" s="348" t="s">
        <v>1417</v>
      </c>
      <c r="K103" s="425" t="s">
        <v>1103</v>
      </c>
      <c r="L103" s="425">
        <v>15</v>
      </c>
      <c r="M103" s="457">
        <v>6875</v>
      </c>
      <c r="N103" s="434">
        <f>+Tabla13[[#This Row],[Precio Unitario]]*Tabla13[[#This Row],[Cantidad de Insumos]]</f>
        <v>103125</v>
      </c>
      <c r="O103" s="454"/>
      <c r="P103" s="455" t="e">
        <f>[4]!Tabla1[[#This Row],[Precio Unitario]]*[4]!Tabla1[[#This Row],[Cantidad de Insumos]]</f>
        <v>#REF!</v>
      </c>
      <c r="Q103" s="430"/>
      <c r="R103" s="339"/>
    </row>
    <row r="104" spans="2:18" ht="45" x14ac:dyDescent="0.2">
      <c r="B104" s="352" t="e">
        <f>IF(Tabla13[[#This Row],[Código_Actividad]]="","",CONCATENATE(Tabla13[[#This Row],[POA]],".",Tabla13[[#This Row],[SRS]],".",Tabla13[[#This Row],[AREA]],".",Tabla13[[#This Row],[TIPO]]))</f>
        <v>#REF!</v>
      </c>
      <c r="C104" s="352" t="e">
        <f>IF(Tabla13[[#This Row],[Código_Actividad]]="","",'[3]Formulario PPGR1'!#REF!)</f>
        <v>#REF!</v>
      </c>
      <c r="D104" s="352" t="e">
        <f>IF(Tabla13[[#This Row],[Código_Actividad]]="","",'[3]Formulario PPGR1'!#REF!)</f>
        <v>#REF!</v>
      </c>
      <c r="E104" s="352" t="e">
        <f>IF(Tabla13[[#This Row],[Código_Actividad]]="","",'[3]Formulario PPGR1'!#REF!)</f>
        <v>#REF!</v>
      </c>
      <c r="F104" s="352" t="e">
        <f>IF(Tabla13[[#This Row],[Código_Actividad]]="","",'[3]Formulario PPGR1'!#REF!)</f>
        <v>#REF!</v>
      </c>
      <c r="G104" s="379" t="s">
        <v>1210</v>
      </c>
      <c r="H104" s="368" t="s">
        <v>1308</v>
      </c>
      <c r="I104" s="391" t="s">
        <v>1412</v>
      </c>
      <c r="J104" s="348"/>
      <c r="K104" s="443"/>
      <c r="L104" s="347"/>
      <c r="M104" s="349"/>
      <c r="N104" s="350">
        <f>+Tabla13[[#This Row],[Precio Unitario]]*Tabla13[[#This Row],[Cantidad de Insumos]]</f>
        <v>0</v>
      </c>
      <c r="O104" s="351"/>
      <c r="P104" s="429" t="e">
        <f>[4]!Tabla1[[#This Row],[Precio Unitario]]*[4]!Tabla1[[#This Row],[Cantidad de Insumos]]</f>
        <v>#REF!</v>
      </c>
      <c r="Q104" s="430"/>
      <c r="R104" s="339"/>
    </row>
    <row r="105" spans="2:18" x14ac:dyDescent="0.2">
      <c r="B105" s="352" t="e">
        <f>IF(Tabla13[[#This Row],[Código_Actividad]]="","",CONCATENATE(Tabla13[[#This Row],[POA]],".",Tabla13[[#This Row],[SRS]],".",Tabla13[[#This Row],[AREA]],".",Tabla13[[#This Row],[TIPO]]))</f>
        <v>#REF!</v>
      </c>
      <c r="C105" s="352" t="e">
        <f>IF(Tabla13[[#This Row],[Código_Actividad]]="","",'[3]Formulario PPGR1'!#REF!)</f>
        <v>#REF!</v>
      </c>
      <c r="D105" s="352" t="e">
        <f>IF(Tabla13[[#This Row],[Código_Actividad]]="","",'[3]Formulario PPGR1'!#REF!)</f>
        <v>#REF!</v>
      </c>
      <c r="E105" s="352" t="e">
        <f>IF(Tabla13[[#This Row],[Código_Actividad]]="","",'[3]Formulario PPGR1'!#REF!)</f>
        <v>#REF!</v>
      </c>
      <c r="F105" s="352" t="e">
        <f>IF(Tabla13[[#This Row],[Código_Actividad]]="","",'[3]Formulario PPGR1'!#REF!)</f>
        <v>#REF!</v>
      </c>
      <c r="G105" s="379" t="s">
        <v>1350</v>
      </c>
      <c r="H105" s="368" t="s">
        <v>1353</v>
      </c>
      <c r="I105" s="391" t="s">
        <v>1412</v>
      </c>
      <c r="J105" s="348"/>
      <c r="K105" s="443"/>
      <c r="L105" s="347"/>
      <c r="M105" s="349"/>
      <c r="N105" s="350">
        <f>+Tabla13[[#This Row],[Precio Unitario]]*Tabla13[[#This Row],[Cantidad de Insumos]]</f>
        <v>0</v>
      </c>
      <c r="O105" s="351"/>
      <c r="P105" s="429" t="e">
        <f>[4]!Tabla1[[#This Row],[Precio Unitario]]*[4]!Tabla1[[#This Row],[Cantidad de Insumos]]</f>
        <v>#REF!</v>
      </c>
      <c r="Q105" s="430"/>
      <c r="R105" s="339"/>
    </row>
    <row r="106" spans="2:18" ht="30" x14ac:dyDescent="0.2">
      <c r="B106" s="352" t="e">
        <f>IF(Tabla13[[#This Row],[Código_Actividad]]="","",CONCATENATE(Tabla13[[#This Row],[POA]],".",Tabla13[[#This Row],[SRS]],".",Tabla13[[#This Row],[AREA]],".",Tabla13[[#This Row],[TIPO]]))</f>
        <v>#REF!</v>
      </c>
      <c r="C106" s="352" t="e">
        <f>IF(Tabla13[[#This Row],[Código_Actividad]]="","",'[3]Formulario PPGR1'!#REF!)</f>
        <v>#REF!</v>
      </c>
      <c r="D106" s="352" t="e">
        <f>IF(Tabla13[[#This Row],[Código_Actividad]]="","",'[3]Formulario PPGR1'!#REF!)</f>
        <v>#REF!</v>
      </c>
      <c r="E106" s="352" t="e">
        <f>IF(Tabla13[[#This Row],[Código_Actividad]]="","",'[3]Formulario PPGR1'!#REF!)</f>
        <v>#REF!</v>
      </c>
      <c r="F106" s="352" t="e">
        <f>IF(Tabla13[[#This Row],[Código_Actividad]]="","",'[3]Formulario PPGR1'!#REF!)</f>
        <v>#REF!</v>
      </c>
      <c r="G106" s="379" t="s">
        <v>1351</v>
      </c>
      <c r="H106" s="373" t="s">
        <v>1280</v>
      </c>
      <c r="I106" s="458" t="s">
        <v>1453</v>
      </c>
      <c r="J106" s="445" t="s">
        <v>1454</v>
      </c>
      <c r="K106" s="443">
        <v>1</v>
      </c>
      <c r="L106" s="459">
        <v>3</v>
      </c>
      <c r="M106" s="349">
        <v>4500</v>
      </c>
      <c r="N106" s="350">
        <f>+Tabla13[[#This Row],[Precio Unitario]]*Tabla13[[#This Row],[Cantidad de Insumos]]</f>
        <v>13500</v>
      </c>
      <c r="O106" s="351" t="s">
        <v>630</v>
      </c>
      <c r="P106" s="429" t="e">
        <f>[4]!Tabla1[[#This Row],[Precio Unitario]]*[4]!Tabla1[[#This Row],[Cantidad de Insumos]]</f>
        <v>#REF!</v>
      </c>
      <c r="Q106" s="430"/>
      <c r="R106" s="339"/>
    </row>
    <row r="107" spans="2:18" ht="45" x14ac:dyDescent="0.2">
      <c r="B107" s="352" t="e">
        <f>IF(Tabla13[[#This Row],[Código_Actividad]]="","",CONCATENATE(Tabla13[[#This Row],[POA]],".",Tabla13[[#This Row],[SRS]],".",Tabla13[[#This Row],[AREA]],".",Tabla13[[#This Row],[TIPO]]))</f>
        <v>#REF!</v>
      </c>
      <c r="C107" s="352" t="e">
        <f>IF(Tabla13[[#This Row],[Código_Actividad]]="","",'[3]Formulario PPGR1'!#REF!)</f>
        <v>#REF!</v>
      </c>
      <c r="D107" s="352" t="e">
        <f>IF(Tabla13[[#This Row],[Código_Actividad]]="","",'[3]Formulario PPGR1'!#REF!)</f>
        <v>#REF!</v>
      </c>
      <c r="E107" s="352" t="e">
        <f>IF(Tabla13[[#This Row],[Código_Actividad]]="","",'[3]Formulario PPGR1'!#REF!)</f>
        <v>#REF!</v>
      </c>
      <c r="F107" s="352" t="e">
        <f>IF(Tabla13[[#This Row],[Código_Actividad]]="","",'[3]Formulario PPGR1'!#REF!)</f>
        <v>#REF!</v>
      </c>
      <c r="G107" s="379" t="s">
        <v>1352</v>
      </c>
      <c r="H107" s="368" t="s">
        <v>1309</v>
      </c>
      <c r="I107" s="391" t="s">
        <v>1412</v>
      </c>
      <c r="J107" s="348"/>
      <c r="K107" s="443"/>
      <c r="L107" s="347"/>
      <c r="M107" s="349"/>
      <c r="N107" s="350">
        <f>+Tabla13[[#This Row],[Precio Unitario]]*Tabla13[[#This Row],[Cantidad de Insumos]]</f>
        <v>0</v>
      </c>
      <c r="O107" s="351"/>
      <c r="P107" s="429" t="e">
        <f>[4]!Tabla1[[#This Row],[Precio Unitario]]*[4]!Tabla1[[#This Row],[Cantidad de Insumos]]</f>
        <v>#REF!</v>
      </c>
      <c r="Q107" s="430"/>
      <c r="R107" s="339"/>
    </row>
    <row r="108" spans="2:18" ht="30" x14ac:dyDescent="0.2">
      <c r="B108" s="453" t="e">
        <f>IF(Tabla13[[#This Row],[Código_Actividad]]="","",CONCATENATE(Tabla13[[#This Row],[POA]],".",Tabla13[[#This Row],[SRS]],".",Tabla13[[#This Row],[AREA]],".",Tabla13[[#This Row],[TIPO]]))</f>
        <v>#REF!</v>
      </c>
      <c r="C108" s="453" t="e">
        <f>IF(Tabla13[[#This Row],[Código_Actividad]]="","",'[3]Formulario PPGR1'!#REF!)</f>
        <v>#REF!</v>
      </c>
      <c r="D108" s="453" t="e">
        <f>IF(Tabla13[[#This Row],[Código_Actividad]]="","",'[3]Formulario PPGR1'!#REF!)</f>
        <v>#REF!</v>
      </c>
      <c r="E108" s="453" t="e">
        <f>IF(Tabla13[[#This Row],[Código_Actividad]]="","",'[3]Formulario PPGR1'!#REF!)</f>
        <v>#REF!</v>
      </c>
      <c r="F108" s="453" t="e">
        <f>IF(Tabla13[[#This Row],[Código_Actividad]]="","",'[3]Formulario PPGR1'!#REF!)</f>
        <v>#REF!</v>
      </c>
      <c r="G108" s="378" t="s">
        <v>1354</v>
      </c>
      <c r="H108" s="371" t="s">
        <v>1310</v>
      </c>
      <c r="I108" s="424" t="s">
        <v>1409</v>
      </c>
      <c r="J108" s="425" t="s">
        <v>1410</v>
      </c>
      <c r="K108" s="425" t="s">
        <v>1103</v>
      </c>
      <c r="L108" s="426">
        <v>30</v>
      </c>
      <c r="M108" s="427">
        <v>2</v>
      </c>
      <c r="N108" s="434">
        <f>+Tabla13[[#This Row],[Precio Unitario]]*Tabla13[[#This Row],[Cantidad de Insumos]]</f>
        <v>60</v>
      </c>
      <c r="O108" s="454"/>
      <c r="P108" s="455" t="e">
        <f>[4]!Tabla1[[#This Row],[Precio Unitario]]*[4]!Tabla1[[#This Row],[Cantidad de Insumos]]</f>
        <v>#REF!</v>
      </c>
      <c r="Q108" s="430"/>
      <c r="R108" s="339"/>
    </row>
    <row r="109" spans="2:18" ht="30" x14ac:dyDescent="0.2">
      <c r="B109" s="453" t="e">
        <f>IF(Tabla13[[#This Row],[Código_Actividad]]="","",CONCATENATE(Tabla13[[#This Row],[POA]],".",Tabla13[[#This Row],[SRS]],".",Tabla13[[#This Row],[AREA]],".",Tabla13[[#This Row],[TIPO]]))</f>
        <v>#REF!</v>
      </c>
      <c r="C109" s="453" t="e">
        <f>IF(Tabla13[[#This Row],[Código_Actividad]]="","",'[3]Formulario PPGR1'!#REF!)</f>
        <v>#REF!</v>
      </c>
      <c r="D109" s="453" t="e">
        <f>IF(Tabla13[[#This Row],[Código_Actividad]]="","",'[3]Formulario PPGR1'!#REF!)</f>
        <v>#REF!</v>
      </c>
      <c r="E109" s="453" t="e">
        <f>IF(Tabla13[[#This Row],[Código_Actividad]]="","",'[3]Formulario PPGR1'!#REF!)</f>
        <v>#REF!</v>
      </c>
      <c r="F109" s="453" t="e">
        <f>IF(Tabla13[[#This Row],[Código_Actividad]]="","",'[3]Formulario PPGR1'!#REF!)</f>
        <v>#REF!</v>
      </c>
      <c r="G109" s="378" t="s">
        <v>1354</v>
      </c>
      <c r="H109" s="371" t="s">
        <v>1310</v>
      </c>
      <c r="I109" s="424" t="s">
        <v>1420</v>
      </c>
      <c r="J109" s="425" t="s">
        <v>1421</v>
      </c>
      <c r="K109" s="425" t="s">
        <v>1103</v>
      </c>
      <c r="L109" s="426">
        <v>100</v>
      </c>
      <c r="M109" s="427">
        <v>2</v>
      </c>
      <c r="N109" s="434">
        <f>+Tabla13[[#This Row],[Precio Unitario]]*Tabla13[[#This Row],[Cantidad de Insumos]]</f>
        <v>200</v>
      </c>
      <c r="O109" s="454"/>
      <c r="P109" s="455" t="e">
        <f>[4]!Tabla1[[#This Row],[Precio Unitario]]*[4]!Tabla1[[#This Row],[Cantidad de Insumos]]</f>
        <v>#REF!</v>
      </c>
      <c r="Q109" s="430"/>
      <c r="R109" s="339"/>
    </row>
    <row r="110" spans="2:18" ht="30" x14ac:dyDescent="0.2">
      <c r="B110" s="352" t="e">
        <f>IF(Tabla13[[#This Row],[Código_Actividad]]="","",CONCATENATE(Tabla13[[#This Row],[POA]],".",Tabla13[[#This Row],[SRS]],".",Tabla13[[#This Row],[AREA]],".",Tabla13[[#This Row],[TIPO]]))</f>
        <v>#REF!</v>
      </c>
      <c r="C110" s="352" t="e">
        <f>IF(Tabla13[[#This Row],[Código_Actividad]]="","",'[3]Formulario PPGR1'!#REF!)</f>
        <v>#REF!</v>
      </c>
      <c r="D110" s="352" t="e">
        <f>IF(Tabla13[[#This Row],[Código_Actividad]]="","",'[3]Formulario PPGR1'!#REF!)</f>
        <v>#REF!</v>
      </c>
      <c r="E110" s="352" t="e">
        <f>IF(Tabla13[[#This Row],[Código_Actividad]]="","",'[3]Formulario PPGR1'!#REF!)</f>
        <v>#REF!</v>
      </c>
      <c r="F110" s="352" t="e">
        <f>IF(Tabla13[[#This Row],[Código_Actividad]]="","",'[3]Formulario PPGR1'!#REF!)</f>
        <v>#REF!</v>
      </c>
      <c r="G110" s="378" t="s">
        <v>1354</v>
      </c>
      <c r="H110" s="371" t="s">
        <v>1310</v>
      </c>
      <c r="I110" s="424" t="s">
        <v>1422</v>
      </c>
      <c r="J110" s="425" t="s">
        <v>1423</v>
      </c>
      <c r="K110" s="425" t="s">
        <v>1103</v>
      </c>
      <c r="L110" s="426">
        <v>1</v>
      </c>
      <c r="M110" s="427">
        <v>10</v>
      </c>
      <c r="N110" s="350">
        <f>+Tabla13[[#This Row],[Precio Unitario]]*Tabla13[[#This Row],[Cantidad de Insumos]]</f>
        <v>10</v>
      </c>
      <c r="O110" s="351"/>
      <c r="P110" s="429" t="e">
        <f>[4]!Tabla1[[#This Row],[Precio Unitario]]*[4]!Tabla1[[#This Row],[Cantidad de Insumos]]</f>
        <v>#REF!</v>
      </c>
      <c r="Q110" s="430"/>
      <c r="R110" s="339"/>
    </row>
    <row r="111" spans="2:18" ht="30" x14ac:dyDescent="0.2">
      <c r="B111" s="453" t="e">
        <f>IF(Tabla13[[#This Row],[Código_Actividad]]="","",CONCATENATE(Tabla13[[#This Row],[POA]],".",Tabla13[[#This Row],[SRS]],".",Tabla13[[#This Row],[AREA]],".",Tabla13[[#This Row],[TIPO]]))</f>
        <v>#REF!</v>
      </c>
      <c r="C111" s="453" t="e">
        <f>IF(Tabla13[[#This Row],[Código_Actividad]]="","",'[3]Formulario PPGR1'!#REF!)</f>
        <v>#REF!</v>
      </c>
      <c r="D111" s="453" t="e">
        <f>IF(Tabla13[[#This Row],[Código_Actividad]]="","",'[3]Formulario PPGR1'!#REF!)</f>
        <v>#REF!</v>
      </c>
      <c r="E111" s="453" t="e">
        <f>IF(Tabla13[[#This Row],[Código_Actividad]]="","",'[3]Formulario PPGR1'!#REF!)</f>
        <v>#REF!</v>
      </c>
      <c r="F111" s="453" t="e">
        <f>IF(Tabla13[[#This Row],[Código_Actividad]]="","",'[3]Formulario PPGR1'!#REF!)</f>
        <v>#REF!</v>
      </c>
      <c r="G111" s="378" t="s">
        <v>1354</v>
      </c>
      <c r="H111" s="371" t="s">
        <v>1310</v>
      </c>
      <c r="I111" s="424" t="s">
        <v>1433</v>
      </c>
      <c r="J111" s="425" t="s">
        <v>1434</v>
      </c>
      <c r="K111" s="425" t="s">
        <v>1103</v>
      </c>
      <c r="L111" s="426">
        <v>5</v>
      </c>
      <c r="M111" s="427">
        <v>10</v>
      </c>
      <c r="N111" s="434">
        <f>+Tabla13[[#This Row],[Precio Unitario]]*Tabla13[[#This Row],[Cantidad de Insumos]]</f>
        <v>50</v>
      </c>
      <c r="O111" s="454"/>
      <c r="P111" s="455" t="e">
        <f>[4]!Tabla1[[#This Row],[Precio Unitario]]*[4]!Tabla1[[#This Row],[Cantidad de Insumos]]</f>
        <v>#REF!</v>
      </c>
      <c r="Q111" s="430"/>
      <c r="R111" s="339"/>
    </row>
    <row r="112" spans="2:18" ht="30" x14ac:dyDescent="0.2">
      <c r="B112" s="352" t="e">
        <f>IF(Tabla13[[#This Row],[Código_Actividad]]="","",CONCATENATE(Tabla13[[#This Row],[POA]],".",Tabla13[[#This Row],[SRS]],".",Tabla13[[#This Row],[AREA]],".",Tabla13[[#This Row],[TIPO]]))</f>
        <v>#REF!</v>
      </c>
      <c r="C112" s="352" t="e">
        <f>IF(Tabla13[[#This Row],[Código_Actividad]]="","",'[3]Formulario PPGR1'!#REF!)</f>
        <v>#REF!</v>
      </c>
      <c r="D112" s="352" t="e">
        <f>IF(Tabla13[[#This Row],[Código_Actividad]]="","",'[3]Formulario PPGR1'!#REF!)</f>
        <v>#REF!</v>
      </c>
      <c r="E112" s="352" t="e">
        <f>IF(Tabla13[[#This Row],[Código_Actividad]]="","",'[3]Formulario PPGR1'!#REF!)</f>
        <v>#REF!</v>
      </c>
      <c r="F112" s="352" t="e">
        <f>IF(Tabla13[[#This Row],[Código_Actividad]]="","",'[3]Formulario PPGR1'!#REF!)</f>
        <v>#REF!</v>
      </c>
      <c r="G112" s="378" t="s">
        <v>1355</v>
      </c>
      <c r="H112" s="371" t="s">
        <v>1311</v>
      </c>
      <c r="I112" s="424" t="s">
        <v>1409</v>
      </c>
      <c r="J112" s="425" t="s">
        <v>1410</v>
      </c>
      <c r="K112" s="425" t="s">
        <v>1103</v>
      </c>
      <c r="L112" s="426">
        <v>30</v>
      </c>
      <c r="M112" s="427">
        <v>2</v>
      </c>
      <c r="N112" s="350">
        <f>+Tabla13[[#This Row],[Precio Unitario]]*Tabla13[[#This Row],[Cantidad de Insumos]]</f>
        <v>60</v>
      </c>
      <c r="O112" s="454"/>
      <c r="P112" s="429" t="e">
        <f>[4]!Tabla1[[#This Row],[Precio Unitario]]*[4]!Tabla1[[#This Row],[Cantidad de Insumos]]</f>
        <v>#REF!</v>
      </c>
      <c r="Q112" s="430"/>
      <c r="R112" s="339"/>
    </row>
    <row r="113" spans="2:18" ht="30" x14ac:dyDescent="0.2">
      <c r="B113" s="453" t="e">
        <f>IF(Tabla13[[#This Row],[Código_Actividad]]="","",CONCATENATE(Tabla13[[#This Row],[POA]],".",Tabla13[[#This Row],[SRS]],".",Tabla13[[#This Row],[AREA]],".",Tabla13[[#This Row],[TIPO]]))</f>
        <v>#REF!</v>
      </c>
      <c r="C113" s="453" t="e">
        <f>IF(Tabla13[[#This Row],[Código_Actividad]]="","",'[3]Formulario PPGR1'!#REF!)</f>
        <v>#REF!</v>
      </c>
      <c r="D113" s="453" t="e">
        <f>IF(Tabla13[[#This Row],[Código_Actividad]]="","",'[3]Formulario PPGR1'!#REF!)</f>
        <v>#REF!</v>
      </c>
      <c r="E113" s="453" t="e">
        <f>IF(Tabla13[[#This Row],[Código_Actividad]]="","",'[3]Formulario PPGR1'!#REF!)</f>
        <v>#REF!</v>
      </c>
      <c r="F113" s="453" t="e">
        <f>IF(Tabla13[[#This Row],[Código_Actividad]]="","",'[3]Formulario PPGR1'!#REF!)</f>
        <v>#REF!</v>
      </c>
      <c r="G113" s="378" t="s">
        <v>1355</v>
      </c>
      <c r="H113" s="371" t="s">
        <v>1311</v>
      </c>
      <c r="I113" s="424" t="s">
        <v>1420</v>
      </c>
      <c r="J113" s="425" t="s">
        <v>1421</v>
      </c>
      <c r="K113" s="425" t="s">
        <v>1103</v>
      </c>
      <c r="L113" s="426">
        <v>100</v>
      </c>
      <c r="M113" s="427">
        <v>2</v>
      </c>
      <c r="N113" s="434">
        <f>+Tabla13[[#This Row],[Precio Unitario]]*Tabla13[[#This Row],[Cantidad de Insumos]]</f>
        <v>200</v>
      </c>
      <c r="O113" s="454"/>
      <c r="P113" s="455" t="e">
        <f>[4]!Tabla1[[#This Row],[Precio Unitario]]*[4]!Tabla1[[#This Row],[Cantidad de Insumos]]</f>
        <v>#REF!</v>
      </c>
      <c r="Q113" s="430"/>
      <c r="R113" s="339"/>
    </row>
    <row r="114" spans="2:18" ht="30" x14ac:dyDescent="0.2">
      <c r="B114" s="453" t="e">
        <f>IF(Tabla13[[#This Row],[Código_Actividad]]="","",CONCATENATE(Tabla13[[#This Row],[POA]],".",Tabla13[[#This Row],[SRS]],".",Tabla13[[#This Row],[AREA]],".",Tabla13[[#This Row],[TIPO]]))</f>
        <v>#REF!</v>
      </c>
      <c r="C114" s="453" t="e">
        <f>IF(Tabla13[[#This Row],[Código_Actividad]]="","",'[3]Formulario PPGR1'!#REF!)</f>
        <v>#REF!</v>
      </c>
      <c r="D114" s="453" t="e">
        <f>IF(Tabla13[[#This Row],[Código_Actividad]]="","",'[3]Formulario PPGR1'!#REF!)</f>
        <v>#REF!</v>
      </c>
      <c r="E114" s="453" t="e">
        <f>IF(Tabla13[[#This Row],[Código_Actividad]]="","",'[3]Formulario PPGR1'!#REF!)</f>
        <v>#REF!</v>
      </c>
      <c r="F114" s="453" t="e">
        <f>IF(Tabla13[[#This Row],[Código_Actividad]]="","",'[3]Formulario PPGR1'!#REF!)</f>
        <v>#REF!</v>
      </c>
      <c r="G114" s="378" t="s">
        <v>1355</v>
      </c>
      <c r="H114" s="371" t="s">
        <v>1311</v>
      </c>
      <c r="I114" s="424" t="s">
        <v>1422</v>
      </c>
      <c r="J114" s="425" t="s">
        <v>1423</v>
      </c>
      <c r="K114" s="425" t="s">
        <v>1103</v>
      </c>
      <c r="L114" s="426">
        <v>1</v>
      </c>
      <c r="M114" s="427">
        <v>10</v>
      </c>
      <c r="N114" s="434">
        <f>+Tabla13[[#This Row],[Precio Unitario]]*Tabla13[[#This Row],[Cantidad de Insumos]]</f>
        <v>10</v>
      </c>
      <c r="O114" s="454"/>
      <c r="P114" s="455" t="e">
        <f>[4]!Tabla1[[#This Row],[Precio Unitario]]*[4]!Tabla1[[#This Row],[Cantidad de Insumos]]</f>
        <v>#REF!</v>
      </c>
      <c r="Q114" s="430"/>
      <c r="R114" s="339"/>
    </row>
    <row r="115" spans="2:18" ht="30" x14ac:dyDescent="0.2">
      <c r="B115" s="453" t="e">
        <f>IF(Tabla13[[#This Row],[Código_Actividad]]="","",CONCATENATE(Tabla13[[#This Row],[POA]],".",Tabla13[[#This Row],[SRS]],".",Tabla13[[#This Row],[AREA]],".",Tabla13[[#This Row],[TIPO]]))</f>
        <v>#REF!</v>
      </c>
      <c r="C115" s="453" t="e">
        <f>IF(Tabla13[[#This Row],[Código_Actividad]]="","",'[3]Formulario PPGR1'!#REF!)</f>
        <v>#REF!</v>
      </c>
      <c r="D115" s="453" t="e">
        <f>IF(Tabla13[[#This Row],[Código_Actividad]]="","",'[3]Formulario PPGR1'!#REF!)</f>
        <v>#REF!</v>
      </c>
      <c r="E115" s="453" t="e">
        <f>IF(Tabla13[[#This Row],[Código_Actividad]]="","",'[3]Formulario PPGR1'!#REF!)</f>
        <v>#REF!</v>
      </c>
      <c r="F115" s="453" t="e">
        <f>IF(Tabla13[[#This Row],[Código_Actividad]]="","",'[3]Formulario PPGR1'!#REF!)</f>
        <v>#REF!</v>
      </c>
      <c r="G115" s="378" t="s">
        <v>1355</v>
      </c>
      <c r="H115" s="371" t="s">
        <v>1311</v>
      </c>
      <c r="I115" s="424" t="s">
        <v>1433</v>
      </c>
      <c r="J115" s="425" t="s">
        <v>1434</v>
      </c>
      <c r="K115" s="425" t="s">
        <v>1103</v>
      </c>
      <c r="L115" s="426">
        <v>5</v>
      </c>
      <c r="M115" s="427">
        <v>10</v>
      </c>
      <c r="N115" s="434">
        <f>+Tabla13[[#This Row],[Precio Unitario]]*Tabla13[[#This Row],[Cantidad de Insumos]]</f>
        <v>50</v>
      </c>
      <c r="O115" s="454"/>
      <c r="P115" s="455" t="e">
        <f>[4]!Tabla1[[#This Row],[Precio Unitario]]*[4]!Tabla1[[#This Row],[Cantidad de Insumos]]</f>
        <v>#REF!</v>
      </c>
      <c r="Q115" s="430"/>
      <c r="R115" s="339"/>
    </row>
    <row r="116" spans="2:18" ht="30" x14ac:dyDescent="0.2">
      <c r="B116" s="352" t="e">
        <f>IF(Tabla13[[#This Row],[Código_Actividad]]="","",CONCATENATE(Tabla13[[#This Row],[POA]],".",Tabla13[[#This Row],[SRS]],".",Tabla13[[#This Row],[AREA]],".",Tabla13[[#This Row],[TIPO]]))</f>
        <v>#REF!</v>
      </c>
      <c r="C116" s="352" t="e">
        <f>IF(Tabla13[[#This Row],[Código_Actividad]]="","",'[3]Formulario PPGR1'!#REF!)</f>
        <v>#REF!</v>
      </c>
      <c r="D116" s="352" t="e">
        <f>IF(Tabla13[[#This Row],[Código_Actividad]]="","",'[3]Formulario PPGR1'!#REF!)</f>
        <v>#REF!</v>
      </c>
      <c r="E116" s="352" t="e">
        <f>IF(Tabla13[[#This Row],[Código_Actividad]]="","",'[3]Formulario PPGR1'!#REF!)</f>
        <v>#REF!</v>
      </c>
      <c r="F116" s="352" t="e">
        <f>IF(Tabla13[[#This Row],[Código_Actividad]]="","",'[3]Formulario PPGR1'!#REF!)</f>
        <v>#REF!</v>
      </c>
      <c r="G116" s="379" t="s">
        <v>1211</v>
      </c>
      <c r="H116" s="371" t="s">
        <v>1312</v>
      </c>
      <c r="I116" s="424" t="s">
        <v>1420</v>
      </c>
      <c r="J116" s="425" t="s">
        <v>1421</v>
      </c>
      <c r="K116" s="425" t="s">
        <v>1103</v>
      </c>
      <c r="L116" s="426">
        <v>100</v>
      </c>
      <c r="M116" s="427">
        <v>2</v>
      </c>
      <c r="N116" s="350">
        <f>+Tabla13[[#This Row],[Precio Unitario]]*Tabla13[[#This Row],[Cantidad de Insumos]]</f>
        <v>200</v>
      </c>
      <c r="O116" s="351"/>
      <c r="P116" s="429" t="e">
        <f>[4]!Tabla1[[#This Row],[Precio Unitario]]*[4]!Tabla1[[#This Row],[Cantidad de Insumos]]</f>
        <v>#REF!</v>
      </c>
      <c r="Q116" s="430"/>
      <c r="R116" s="339"/>
    </row>
    <row r="117" spans="2:18" ht="30" x14ac:dyDescent="0.2">
      <c r="B117" s="352" t="e">
        <f>IF(Tabla13[[#This Row],[Código_Actividad]]="","",CONCATENATE(Tabla13[[#This Row],[POA]],".",Tabla13[[#This Row],[SRS]],".",Tabla13[[#This Row],[AREA]],".",Tabla13[[#This Row],[TIPO]]))</f>
        <v>#REF!</v>
      </c>
      <c r="C117" s="352" t="e">
        <f>IF(Tabla13[[#This Row],[Código_Actividad]]="","",'[3]Formulario PPGR1'!#REF!)</f>
        <v>#REF!</v>
      </c>
      <c r="D117" s="352" t="e">
        <f>IF(Tabla13[[#This Row],[Código_Actividad]]="","",'[3]Formulario PPGR1'!#REF!)</f>
        <v>#REF!</v>
      </c>
      <c r="E117" s="352" t="e">
        <f>IF(Tabla13[[#This Row],[Código_Actividad]]="","",'[3]Formulario PPGR1'!#REF!)</f>
        <v>#REF!</v>
      </c>
      <c r="F117" s="352" t="e">
        <f>IF(Tabla13[[#This Row],[Código_Actividad]]="","",'[3]Formulario PPGR1'!#REF!)</f>
        <v>#REF!</v>
      </c>
      <c r="G117" s="379" t="s">
        <v>1212</v>
      </c>
      <c r="H117" s="371" t="s">
        <v>1313</v>
      </c>
      <c r="I117" s="424" t="s">
        <v>1420</v>
      </c>
      <c r="J117" s="425" t="s">
        <v>1421</v>
      </c>
      <c r="K117" s="425" t="s">
        <v>1103</v>
      </c>
      <c r="L117" s="426">
        <v>100</v>
      </c>
      <c r="M117" s="427">
        <v>2</v>
      </c>
      <c r="N117" s="350">
        <f>+Tabla13[[#This Row],[Precio Unitario]]*Tabla13[[#This Row],[Cantidad de Insumos]]</f>
        <v>200</v>
      </c>
      <c r="O117" s="351"/>
      <c r="P117" s="429" t="e">
        <f>[4]!Tabla1[[#This Row],[Precio Unitario]]*[4]!Tabla1[[#This Row],[Cantidad de Insumos]]</f>
        <v>#REF!</v>
      </c>
      <c r="Q117" s="430"/>
      <c r="R117" s="339"/>
    </row>
    <row r="118" spans="2:18" ht="30" x14ac:dyDescent="0.2">
      <c r="B118" s="352" t="e">
        <f>IF(Tabla13[[#This Row],[Código_Actividad]]="","",CONCATENATE(Tabla13[[#This Row],[POA]],".",Tabla13[[#This Row],[SRS]],".",Tabla13[[#This Row],[AREA]],".",Tabla13[[#This Row],[TIPO]]))</f>
        <v>#REF!</v>
      </c>
      <c r="C118" s="352" t="e">
        <f>IF(Tabla13[[#This Row],[Código_Actividad]]="","",'[3]Formulario PPGR1'!#REF!)</f>
        <v>#REF!</v>
      </c>
      <c r="D118" s="352" t="e">
        <f>IF(Tabla13[[#This Row],[Código_Actividad]]="","",'[3]Formulario PPGR1'!#REF!)</f>
        <v>#REF!</v>
      </c>
      <c r="E118" s="352" t="e">
        <f>IF(Tabla13[[#This Row],[Código_Actividad]]="","",'[3]Formulario PPGR1'!#REF!)</f>
        <v>#REF!</v>
      </c>
      <c r="F118" s="352" t="e">
        <f>IF(Tabla13[[#This Row],[Código_Actividad]]="","",'[3]Formulario PPGR1'!#REF!)</f>
        <v>#REF!</v>
      </c>
      <c r="G118" s="379" t="s">
        <v>1356</v>
      </c>
      <c r="H118" s="392" t="s">
        <v>1314</v>
      </c>
      <c r="I118" s="424" t="s">
        <v>1420</v>
      </c>
      <c r="J118" s="425" t="s">
        <v>1421</v>
      </c>
      <c r="K118" s="425" t="s">
        <v>1103</v>
      </c>
      <c r="L118" s="426">
        <v>100</v>
      </c>
      <c r="M118" s="427">
        <v>2</v>
      </c>
      <c r="N118" s="350">
        <f>+Tabla13[[#This Row],[Precio Unitario]]*Tabla13[[#This Row],[Cantidad de Insumos]]</f>
        <v>200</v>
      </c>
      <c r="O118" s="351"/>
      <c r="P118" s="429" t="e">
        <f>[4]!Tabla1[[#This Row],[Precio Unitario]]*[4]!Tabla1[[#This Row],[Cantidad de Insumos]]</f>
        <v>#REF!</v>
      </c>
      <c r="Q118" s="430"/>
      <c r="R118" s="339"/>
    </row>
    <row r="119" spans="2:18" ht="30" x14ac:dyDescent="0.2">
      <c r="B119" s="352" t="e">
        <f>IF(Tabla13[[#This Row],[Código_Actividad]]="","",CONCATENATE(Tabla13[[#This Row],[POA]],".",Tabla13[[#This Row],[SRS]],".",Tabla13[[#This Row],[AREA]],".",Tabla13[[#This Row],[TIPO]]))</f>
        <v>#REF!</v>
      </c>
      <c r="C119" s="352" t="e">
        <f>IF(Tabla13[[#This Row],[Código_Actividad]]="","",'[3]Formulario PPGR1'!#REF!)</f>
        <v>#REF!</v>
      </c>
      <c r="D119" s="352" t="e">
        <f>IF(Tabla13[[#This Row],[Código_Actividad]]="","",'[3]Formulario PPGR1'!#REF!)</f>
        <v>#REF!</v>
      </c>
      <c r="E119" s="352" t="e">
        <f>IF(Tabla13[[#This Row],[Código_Actividad]]="","",'[3]Formulario PPGR1'!#REF!)</f>
        <v>#REF!</v>
      </c>
      <c r="F119" s="352" t="e">
        <f>IF(Tabla13[[#This Row],[Código_Actividad]]="","",'[3]Formulario PPGR1'!#REF!)</f>
        <v>#REF!</v>
      </c>
      <c r="G119" s="379" t="s">
        <v>1357</v>
      </c>
      <c r="H119" s="371" t="s">
        <v>1315</v>
      </c>
      <c r="I119" s="424" t="s">
        <v>1420</v>
      </c>
      <c r="J119" s="425" t="s">
        <v>1421</v>
      </c>
      <c r="K119" s="425" t="s">
        <v>1103</v>
      </c>
      <c r="L119" s="426">
        <v>100</v>
      </c>
      <c r="M119" s="427">
        <v>2</v>
      </c>
      <c r="N119" s="350">
        <f>+Tabla13[[#This Row],[Precio Unitario]]*Tabla13[[#This Row],[Cantidad de Insumos]]</f>
        <v>200</v>
      </c>
      <c r="O119" s="351"/>
      <c r="P119" s="429" t="e">
        <f>[4]!Tabla1[[#This Row],[Precio Unitario]]*[4]!Tabla1[[#This Row],[Cantidad de Insumos]]</f>
        <v>#REF!</v>
      </c>
      <c r="Q119" s="430"/>
      <c r="R119" s="339"/>
    </row>
    <row r="120" spans="2:18" ht="45" x14ac:dyDescent="0.2">
      <c r="B120" s="352" t="e">
        <f>IF(Tabla13[[#This Row],[Código_Actividad]]="","",CONCATENATE(Tabla13[[#This Row],[POA]],".",Tabla13[[#This Row],[SRS]],".",Tabla13[[#This Row],[AREA]],".",Tabla13[[#This Row],[TIPO]]))</f>
        <v>#REF!</v>
      </c>
      <c r="C120" s="352" t="e">
        <f>IF(Tabla13[[#This Row],[Código_Actividad]]="","",'[3]Formulario PPGR1'!#REF!)</f>
        <v>#REF!</v>
      </c>
      <c r="D120" s="352" t="e">
        <f>IF(Tabla13[[#This Row],[Código_Actividad]]="","",'[3]Formulario PPGR1'!#REF!)</f>
        <v>#REF!</v>
      </c>
      <c r="E120" s="352" t="e">
        <f>IF(Tabla13[[#This Row],[Código_Actividad]]="","",'[3]Formulario PPGR1'!#REF!)</f>
        <v>#REF!</v>
      </c>
      <c r="F120" s="352" t="e">
        <f>IF(Tabla13[[#This Row],[Código_Actividad]]="","",'[3]Formulario PPGR1'!#REF!)</f>
        <v>#REF!</v>
      </c>
      <c r="G120" s="379" t="s">
        <v>1358</v>
      </c>
      <c r="H120" s="370" t="s">
        <v>1316</v>
      </c>
      <c r="I120" s="424" t="s">
        <v>1420</v>
      </c>
      <c r="J120" s="425" t="s">
        <v>1421</v>
      </c>
      <c r="K120" s="425" t="s">
        <v>1103</v>
      </c>
      <c r="L120" s="426">
        <v>100</v>
      </c>
      <c r="M120" s="427">
        <v>2</v>
      </c>
      <c r="N120" s="350">
        <f>+Tabla13[[#This Row],[Precio Unitario]]*Tabla13[[#This Row],[Cantidad de Insumos]]</f>
        <v>200</v>
      </c>
      <c r="O120" s="351"/>
      <c r="P120" s="429" t="e">
        <f>[4]!Tabla1[[#This Row],[Precio Unitario]]*[4]!Tabla1[[#This Row],[Cantidad de Insumos]]</f>
        <v>#REF!</v>
      </c>
      <c r="Q120" s="430"/>
      <c r="R120" s="339"/>
    </row>
    <row r="121" spans="2:18" ht="45" x14ac:dyDescent="0.2">
      <c r="B121" s="352" t="e">
        <f>IF(Tabla13[[#This Row],[Código_Actividad]]="","",CONCATENATE(Tabla13[[#This Row],[POA]],".",Tabla13[[#This Row],[SRS]],".",Tabla13[[#This Row],[AREA]],".",Tabla13[[#This Row],[TIPO]]))</f>
        <v>#REF!</v>
      </c>
      <c r="C121" s="352" t="e">
        <f>IF(Tabla13[[#This Row],[Código_Actividad]]="","",'[3]Formulario PPGR1'!#REF!)</f>
        <v>#REF!</v>
      </c>
      <c r="D121" s="352" t="e">
        <f>IF(Tabla13[[#This Row],[Código_Actividad]]="","",'[3]Formulario PPGR1'!#REF!)</f>
        <v>#REF!</v>
      </c>
      <c r="E121" s="352" t="e">
        <f>IF(Tabla13[[#This Row],[Código_Actividad]]="","",'[3]Formulario PPGR1'!#REF!)</f>
        <v>#REF!</v>
      </c>
      <c r="F121" s="352" t="e">
        <f>IF(Tabla13[[#This Row],[Código_Actividad]]="","",'[3]Formulario PPGR1'!#REF!)</f>
        <v>#REF!</v>
      </c>
      <c r="G121" s="379" t="s">
        <v>1359</v>
      </c>
      <c r="H121" s="371" t="s">
        <v>1317</v>
      </c>
      <c r="I121" s="424" t="s">
        <v>1420</v>
      </c>
      <c r="J121" s="425" t="s">
        <v>1421</v>
      </c>
      <c r="K121" s="425" t="s">
        <v>1103</v>
      </c>
      <c r="L121" s="426">
        <v>100</v>
      </c>
      <c r="M121" s="427">
        <v>2</v>
      </c>
      <c r="N121" s="350">
        <f>+Tabla13[[#This Row],[Precio Unitario]]*Tabla13[[#This Row],[Cantidad de Insumos]]</f>
        <v>200</v>
      </c>
      <c r="O121" s="351"/>
      <c r="P121" s="429" t="e">
        <f>[4]!Tabla1[[#This Row],[Precio Unitario]]*[4]!Tabla1[[#This Row],[Cantidad de Insumos]]</f>
        <v>#REF!</v>
      </c>
      <c r="Q121" s="430"/>
      <c r="R121" s="339"/>
    </row>
    <row r="122" spans="2:18" ht="90" x14ac:dyDescent="0.2">
      <c r="B122" s="453" t="e">
        <f>IF(Tabla13[[#This Row],[Código_Actividad]]="","",CONCATENATE(Tabla13[[#This Row],[POA]],".",Tabla13[[#This Row],[SRS]],".",Tabla13[[#This Row],[AREA]],".",Tabla13[[#This Row],[TIPO]]))</f>
        <v>#REF!</v>
      </c>
      <c r="C122" s="453" t="e">
        <f>IF(Tabla13[[#This Row],[Código_Actividad]]="","",'[3]Formulario PPGR1'!#REF!)</f>
        <v>#REF!</v>
      </c>
      <c r="D122" s="453" t="e">
        <f>IF(Tabla13[[#This Row],[Código_Actividad]]="","",'[3]Formulario PPGR1'!#REF!)</f>
        <v>#REF!</v>
      </c>
      <c r="E122" s="453" t="e">
        <f>IF(Tabla13[[#This Row],[Código_Actividad]]="","",'[3]Formulario PPGR1'!#REF!)</f>
        <v>#REF!</v>
      </c>
      <c r="F122" s="453" t="e">
        <f>IF(Tabla13[[#This Row],[Código_Actividad]]="","",'[3]Formulario PPGR1'!#REF!)</f>
        <v>#REF!</v>
      </c>
      <c r="G122" s="379" t="s">
        <v>1360</v>
      </c>
      <c r="H122" s="368" t="s">
        <v>1372</v>
      </c>
      <c r="I122" s="424" t="s">
        <v>1409</v>
      </c>
      <c r="J122" s="425" t="s">
        <v>1410</v>
      </c>
      <c r="K122" s="425" t="s">
        <v>1103</v>
      </c>
      <c r="L122" s="426">
        <v>30</v>
      </c>
      <c r="M122" s="427">
        <v>2</v>
      </c>
      <c r="N122" s="434">
        <f>+Tabla13[[#This Row],[Precio Unitario]]*Tabla13[[#This Row],[Cantidad de Insumos]]</f>
        <v>60</v>
      </c>
      <c r="O122" s="454"/>
      <c r="P122" s="455" t="e">
        <f>[4]!Tabla1[[#This Row],[Precio Unitario]]*[4]!Tabla1[[#This Row],[Cantidad de Insumos]]</f>
        <v>#REF!</v>
      </c>
      <c r="Q122" s="430"/>
      <c r="R122" s="339"/>
    </row>
    <row r="123" spans="2:18" ht="90" x14ac:dyDescent="0.2">
      <c r="B123" s="453" t="e">
        <f>IF(Tabla13[[#This Row],[Código_Actividad]]="","",CONCATENATE(Tabla13[[#This Row],[POA]],".",Tabla13[[#This Row],[SRS]],".",Tabla13[[#This Row],[AREA]],".",Tabla13[[#This Row],[TIPO]]))</f>
        <v>#REF!</v>
      </c>
      <c r="C123" s="453" t="e">
        <f>IF(Tabla13[[#This Row],[Código_Actividad]]="","",'[3]Formulario PPGR1'!#REF!)</f>
        <v>#REF!</v>
      </c>
      <c r="D123" s="453" t="e">
        <f>IF(Tabla13[[#This Row],[Código_Actividad]]="","",'[3]Formulario PPGR1'!#REF!)</f>
        <v>#REF!</v>
      </c>
      <c r="E123" s="453" t="e">
        <f>IF(Tabla13[[#This Row],[Código_Actividad]]="","",'[3]Formulario PPGR1'!#REF!)</f>
        <v>#REF!</v>
      </c>
      <c r="F123" s="453" t="e">
        <f>IF(Tabla13[[#This Row],[Código_Actividad]]="","",'[3]Formulario PPGR1'!#REF!)</f>
        <v>#REF!</v>
      </c>
      <c r="G123" s="379" t="s">
        <v>1360</v>
      </c>
      <c r="H123" s="368" t="s">
        <v>1372</v>
      </c>
      <c r="I123" s="424" t="s">
        <v>1420</v>
      </c>
      <c r="J123" s="425" t="s">
        <v>1421</v>
      </c>
      <c r="K123" s="425" t="s">
        <v>1103</v>
      </c>
      <c r="L123" s="426">
        <v>100</v>
      </c>
      <c r="M123" s="427">
        <v>2</v>
      </c>
      <c r="N123" s="434">
        <f>+Tabla13[[#This Row],[Precio Unitario]]*Tabla13[[#This Row],[Cantidad de Insumos]]</f>
        <v>200</v>
      </c>
      <c r="O123" s="454"/>
      <c r="P123" s="455" t="e">
        <f>[4]!Tabla1[[#This Row],[Precio Unitario]]*[4]!Tabla1[[#This Row],[Cantidad de Insumos]]</f>
        <v>#REF!</v>
      </c>
      <c r="Q123" s="430"/>
      <c r="R123" s="339"/>
    </row>
    <row r="124" spans="2:18" ht="90" x14ac:dyDescent="0.2">
      <c r="B124" s="453" t="e">
        <f>IF(Tabla13[[#This Row],[Código_Actividad]]="","",CONCATENATE(Tabla13[[#This Row],[POA]],".",Tabla13[[#This Row],[SRS]],".",Tabla13[[#This Row],[AREA]],".",Tabla13[[#This Row],[TIPO]]))</f>
        <v>#REF!</v>
      </c>
      <c r="C124" s="453" t="e">
        <f>IF(Tabla13[[#This Row],[Código_Actividad]]="","",'[3]Formulario PPGR1'!#REF!)</f>
        <v>#REF!</v>
      </c>
      <c r="D124" s="453" t="e">
        <f>IF(Tabla13[[#This Row],[Código_Actividad]]="","",'[3]Formulario PPGR1'!#REF!)</f>
        <v>#REF!</v>
      </c>
      <c r="E124" s="453" t="e">
        <f>IF(Tabla13[[#This Row],[Código_Actividad]]="","",'[3]Formulario PPGR1'!#REF!)</f>
        <v>#REF!</v>
      </c>
      <c r="F124" s="453" t="e">
        <f>IF(Tabla13[[#This Row],[Código_Actividad]]="","",'[3]Formulario PPGR1'!#REF!)</f>
        <v>#REF!</v>
      </c>
      <c r="G124" s="379" t="s">
        <v>1360</v>
      </c>
      <c r="H124" s="368" t="s">
        <v>1372</v>
      </c>
      <c r="I124" s="424" t="s">
        <v>1422</v>
      </c>
      <c r="J124" s="425" t="s">
        <v>1423</v>
      </c>
      <c r="K124" s="425" t="s">
        <v>1103</v>
      </c>
      <c r="L124" s="426">
        <v>1</v>
      </c>
      <c r="M124" s="427">
        <v>10</v>
      </c>
      <c r="N124" s="434">
        <f>+Tabla13[[#This Row],[Precio Unitario]]*Tabla13[[#This Row],[Cantidad de Insumos]]</f>
        <v>10</v>
      </c>
      <c r="O124" s="454"/>
      <c r="P124" s="455" t="e">
        <f>[4]!Tabla1[[#This Row],[Precio Unitario]]*[4]!Tabla1[[#This Row],[Cantidad de Insumos]]</f>
        <v>#REF!</v>
      </c>
      <c r="Q124" s="430"/>
      <c r="R124" s="339"/>
    </row>
    <row r="125" spans="2:18" ht="90" x14ac:dyDescent="0.2">
      <c r="B125" s="352" t="e">
        <f>IF(Tabla13[[#This Row],[Código_Actividad]]="","",CONCATENATE(Tabla13[[#This Row],[POA]],".",Tabla13[[#This Row],[SRS]],".",Tabla13[[#This Row],[AREA]],".",Tabla13[[#This Row],[TIPO]]))</f>
        <v>#REF!</v>
      </c>
      <c r="C125" s="352" t="e">
        <f>IF(Tabla13[[#This Row],[Código_Actividad]]="","",'[3]Formulario PPGR1'!#REF!)</f>
        <v>#REF!</v>
      </c>
      <c r="D125" s="352" t="e">
        <f>IF(Tabla13[[#This Row],[Código_Actividad]]="","",'[3]Formulario PPGR1'!#REF!)</f>
        <v>#REF!</v>
      </c>
      <c r="E125" s="352" t="e">
        <f>IF(Tabla13[[#This Row],[Código_Actividad]]="","",'[3]Formulario PPGR1'!#REF!)</f>
        <v>#REF!</v>
      </c>
      <c r="F125" s="352" t="e">
        <f>IF(Tabla13[[#This Row],[Código_Actividad]]="","",'[3]Formulario PPGR1'!#REF!)</f>
        <v>#REF!</v>
      </c>
      <c r="G125" s="379" t="s">
        <v>1360</v>
      </c>
      <c r="H125" s="368" t="s">
        <v>1372</v>
      </c>
      <c r="I125" s="424" t="s">
        <v>1433</v>
      </c>
      <c r="J125" s="425" t="s">
        <v>1434</v>
      </c>
      <c r="K125" s="425" t="s">
        <v>1103</v>
      </c>
      <c r="L125" s="426">
        <v>5</v>
      </c>
      <c r="M125" s="427">
        <v>10</v>
      </c>
      <c r="N125" s="350">
        <f>+Tabla13[[#This Row],[Precio Unitario]]*Tabla13[[#This Row],[Cantidad de Insumos]]</f>
        <v>50</v>
      </c>
      <c r="O125" s="351"/>
      <c r="P125" s="429" t="e">
        <f>[4]!Tabla1[[#This Row],[Precio Unitario]]*[4]!Tabla1[[#This Row],[Cantidad de Insumos]]</f>
        <v>#REF!</v>
      </c>
      <c r="Q125" s="430"/>
      <c r="R125" s="339"/>
    </row>
    <row r="126" spans="2:18" ht="30" x14ac:dyDescent="0.2">
      <c r="B126" s="352" t="e">
        <f>IF(Tabla13[[#This Row],[Código_Actividad]]="","",CONCATENATE(Tabla13[[#This Row],[POA]],".",Tabla13[[#This Row],[SRS]],".",Tabla13[[#This Row],[AREA]],".",Tabla13[[#This Row],[TIPO]]))</f>
        <v>#REF!</v>
      </c>
      <c r="C126" s="352" t="e">
        <f>IF(Tabla13[[#This Row],[Código_Actividad]]="","",'[3]Formulario PPGR1'!#REF!)</f>
        <v>#REF!</v>
      </c>
      <c r="D126" s="352" t="e">
        <f>IF(Tabla13[[#This Row],[Código_Actividad]]="","",'[3]Formulario PPGR1'!#REF!)</f>
        <v>#REF!</v>
      </c>
      <c r="E126" s="352" t="e">
        <f>IF(Tabla13[[#This Row],[Código_Actividad]]="","",'[3]Formulario PPGR1'!#REF!)</f>
        <v>#REF!</v>
      </c>
      <c r="F126" s="352" t="e">
        <f>IF(Tabla13[[#This Row],[Código_Actividad]]="","",'[3]Formulario PPGR1'!#REF!)</f>
        <v>#REF!</v>
      </c>
      <c r="G126" s="364" t="s">
        <v>1361</v>
      </c>
      <c r="H126" s="371" t="s">
        <v>1310</v>
      </c>
      <c r="I126" s="424" t="s">
        <v>1420</v>
      </c>
      <c r="J126" s="425" t="s">
        <v>1421</v>
      </c>
      <c r="K126" s="425" t="s">
        <v>1103</v>
      </c>
      <c r="L126" s="426">
        <v>100</v>
      </c>
      <c r="M126" s="427">
        <v>2</v>
      </c>
      <c r="N126" s="350">
        <f>+Tabla13[[#This Row],[Precio Unitario]]*Tabla13[[#This Row],[Cantidad de Insumos]]</f>
        <v>200</v>
      </c>
      <c r="O126" s="351"/>
      <c r="P126" s="429" t="e">
        <f>[4]!Tabla1[[#This Row],[Precio Unitario]]*[4]!Tabla1[[#This Row],[Cantidad de Insumos]]</f>
        <v>#REF!</v>
      </c>
      <c r="Q126" s="430"/>
      <c r="R126" s="339"/>
    </row>
    <row r="127" spans="2:18" ht="30" x14ac:dyDescent="0.2">
      <c r="B127" s="352" t="e">
        <f>IF(Tabla13[[#This Row],[Código_Actividad]]="","",CONCATENATE(Tabla13[[#This Row],[POA]],".",Tabla13[[#This Row],[SRS]],".",Tabla13[[#This Row],[AREA]],".",Tabla13[[#This Row],[TIPO]]))</f>
        <v>#REF!</v>
      </c>
      <c r="C127" s="352" t="e">
        <f>IF(Tabla13[[#This Row],[Código_Actividad]]="","",'[3]Formulario PPGR1'!#REF!)</f>
        <v>#REF!</v>
      </c>
      <c r="D127" s="352" t="e">
        <f>IF(Tabla13[[#This Row],[Código_Actividad]]="","",'[3]Formulario PPGR1'!#REF!)</f>
        <v>#REF!</v>
      </c>
      <c r="E127" s="352" t="e">
        <f>IF(Tabla13[[#This Row],[Código_Actividad]]="","",'[3]Formulario PPGR1'!#REF!)</f>
        <v>#REF!</v>
      </c>
      <c r="F127" s="352" t="e">
        <f>IF(Tabla13[[#This Row],[Código_Actividad]]="","",'[3]Formulario PPGR1'!#REF!)</f>
        <v>#REF!</v>
      </c>
      <c r="G127" s="364" t="s">
        <v>1362</v>
      </c>
      <c r="H127" s="371" t="s">
        <v>1311</v>
      </c>
      <c r="I127" s="424" t="s">
        <v>1420</v>
      </c>
      <c r="J127" s="425" t="s">
        <v>1421</v>
      </c>
      <c r="K127" s="425" t="s">
        <v>1103</v>
      </c>
      <c r="L127" s="426">
        <v>100</v>
      </c>
      <c r="M127" s="427">
        <v>2</v>
      </c>
      <c r="N127" s="350">
        <f>+Tabla13[[#This Row],[Precio Unitario]]*Tabla13[[#This Row],[Cantidad de Insumos]]</f>
        <v>200</v>
      </c>
      <c r="O127" s="351"/>
      <c r="P127" s="429" t="e">
        <f>[4]!Tabla1[[#This Row],[Precio Unitario]]*[4]!Tabla1[[#This Row],[Cantidad de Insumos]]</f>
        <v>#REF!</v>
      </c>
      <c r="Q127" s="430"/>
      <c r="R127" s="339"/>
    </row>
    <row r="128" spans="2:18" ht="12.75" x14ac:dyDescent="0.2">
      <c r="B128" s="352" t="str">
        <f>IF(Tabla13[[#This Row],[Código_Actividad]]="","",CONCATENATE(Tabla13[[#This Row],[POA]],".",Tabla13[[#This Row],[SRS]],".",Tabla13[[#This Row],[AREA]],".",Tabla13[[#This Row],[TIPO]]))</f>
        <v/>
      </c>
      <c r="C128" s="352" t="str">
        <f>IF(Tabla13[[#This Row],[Código_Actividad]]="","",'[3]Formulario PPGR1'!#REF!)</f>
        <v/>
      </c>
      <c r="D128" s="352" t="str">
        <f>IF(Tabla13[[#This Row],[Código_Actividad]]="","",'[3]Formulario PPGR1'!#REF!)</f>
        <v/>
      </c>
      <c r="E128" s="352" t="str">
        <f>IF(Tabla13[[#This Row],[Código_Actividad]]="","",'[3]Formulario PPGR1'!#REF!)</f>
        <v/>
      </c>
      <c r="F128" s="352" t="str">
        <f>IF(Tabla13[[#This Row],[Código_Actividad]]="","",'[3]Formulario PPGR1'!#REF!)</f>
        <v/>
      </c>
      <c r="G128" s="357"/>
      <c r="H128" s="356"/>
      <c r="I128" s="391"/>
      <c r="J128" s="348"/>
      <c r="K128" s="443"/>
      <c r="L128" s="347"/>
      <c r="M128" s="349"/>
      <c r="N128" s="350">
        <f>+Tabla13[[#This Row],[Precio Unitario]]*Tabla13[[#This Row],[Cantidad de Insumos]]</f>
        <v>0</v>
      </c>
      <c r="O128" s="351"/>
      <c r="P128" s="429" t="e">
        <f>[4]!Tabla1[[#This Row],[Precio Unitario]]*[4]!Tabla1[[#This Row],[Cantidad de Insumos]]</f>
        <v>#REF!</v>
      </c>
      <c r="Q128" s="430"/>
      <c r="R128" s="339"/>
    </row>
    <row r="129" spans="2:18" ht="12.75" x14ac:dyDescent="0.2">
      <c r="B129" s="352" t="str">
        <f>IF(Tabla13[[#This Row],[Código_Actividad]]="","",CONCATENATE(Tabla13[[#This Row],[POA]],".",Tabla13[[#This Row],[SRS]],".",Tabla13[[#This Row],[AREA]],".",Tabla13[[#This Row],[TIPO]]))</f>
        <v/>
      </c>
      <c r="C129" s="352" t="str">
        <f>IF(Tabla13[[#This Row],[Código_Actividad]]="","",'[3]Formulario PPGR1'!#REF!)</f>
        <v/>
      </c>
      <c r="D129" s="352" t="str">
        <f>IF(Tabla13[[#This Row],[Código_Actividad]]="","",'[3]Formulario PPGR1'!#REF!)</f>
        <v/>
      </c>
      <c r="E129" s="352" t="str">
        <f>IF(Tabla13[[#This Row],[Código_Actividad]]="","",'[3]Formulario PPGR1'!#REF!)</f>
        <v/>
      </c>
      <c r="F129" s="352" t="str">
        <f>IF(Tabla13[[#This Row],[Código_Actividad]]="","",'[3]Formulario PPGR1'!#REF!)</f>
        <v/>
      </c>
      <c r="G129" s="357"/>
      <c r="H129" s="356"/>
      <c r="I129" s="391"/>
      <c r="J129" s="348"/>
      <c r="K129" s="443"/>
      <c r="L129" s="347"/>
      <c r="M129" s="349"/>
      <c r="N129" s="350">
        <f>+Tabla13[[#This Row],[Precio Unitario]]*Tabla13[[#This Row],[Cantidad de Insumos]]</f>
        <v>0</v>
      </c>
      <c r="O129" s="351"/>
      <c r="P129" s="429" t="e">
        <f>[4]!Tabla1[[#This Row],[Precio Unitario]]*[4]!Tabla1[[#This Row],[Cantidad de Insumos]]</f>
        <v>#REF!</v>
      </c>
      <c r="Q129" s="430"/>
      <c r="R129" s="339"/>
    </row>
    <row r="130" spans="2:18" ht="12.75" x14ac:dyDescent="0.2">
      <c r="B130" s="352" t="str">
        <f>IF(Tabla13[[#This Row],[Código_Actividad]]="","",CONCATENATE(Tabla13[[#This Row],[POA]],".",Tabla13[[#This Row],[SRS]],".",Tabla13[[#This Row],[AREA]],".",Tabla13[[#This Row],[TIPO]]))</f>
        <v/>
      </c>
      <c r="C130" s="352" t="str">
        <f>IF(Tabla13[[#This Row],[Código_Actividad]]="","",'[3]Formulario PPGR1'!#REF!)</f>
        <v/>
      </c>
      <c r="D130" s="352" t="str">
        <f>IF(Tabla13[[#This Row],[Código_Actividad]]="","",'[3]Formulario PPGR1'!#REF!)</f>
        <v/>
      </c>
      <c r="E130" s="352" t="str">
        <f>IF(Tabla13[[#This Row],[Código_Actividad]]="","",'[3]Formulario PPGR1'!#REF!)</f>
        <v/>
      </c>
      <c r="F130" s="352" t="str">
        <f>IF(Tabla13[[#This Row],[Código_Actividad]]="","",'[3]Formulario PPGR1'!#REF!)</f>
        <v/>
      </c>
      <c r="G130" s="357"/>
      <c r="H130" s="356"/>
      <c r="I130" s="391"/>
      <c r="J130" s="348"/>
      <c r="K130" s="443"/>
      <c r="L130" s="347"/>
      <c r="M130" s="349"/>
      <c r="N130" s="350">
        <f>+Tabla13[[#This Row],[Precio Unitario]]*Tabla13[[#This Row],[Cantidad de Insumos]]</f>
        <v>0</v>
      </c>
      <c r="O130" s="351"/>
      <c r="P130" s="429" t="e">
        <f>[4]!Tabla1[[#This Row],[Precio Unitario]]*[4]!Tabla1[[#This Row],[Cantidad de Insumos]]</f>
        <v>#REF!</v>
      </c>
      <c r="Q130" s="430"/>
      <c r="R130" s="339"/>
    </row>
    <row r="131" spans="2:18" ht="12.75" x14ac:dyDescent="0.2">
      <c r="B131" s="352" t="str">
        <f>IF(Tabla13[[#This Row],[Código_Actividad]]="","",CONCATENATE(Tabla13[[#This Row],[POA]],".",Tabla13[[#This Row],[SRS]],".",Tabla13[[#This Row],[AREA]],".",Tabla13[[#This Row],[TIPO]]))</f>
        <v/>
      </c>
      <c r="C131" s="352" t="str">
        <f>IF(Tabla13[[#This Row],[Código_Actividad]]="","",'[3]Formulario PPGR1'!#REF!)</f>
        <v/>
      </c>
      <c r="D131" s="352" t="str">
        <f>IF(Tabla13[[#This Row],[Código_Actividad]]="","",'[3]Formulario PPGR1'!#REF!)</f>
        <v/>
      </c>
      <c r="E131" s="352" t="str">
        <f>IF(Tabla13[[#This Row],[Código_Actividad]]="","",'[3]Formulario PPGR1'!#REF!)</f>
        <v/>
      </c>
      <c r="F131" s="352" t="str">
        <f>IF(Tabla13[[#This Row],[Código_Actividad]]="","",'[3]Formulario PPGR1'!#REF!)</f>
        <v/>
      </c>
      <c r="G131" s="357"/>
      <c r="H131" s="356"/>
      <c r="I131" s="391"/>
      <c r="J131" s="348"/>
      <c r="K131" s="443"/>
      <c r="L131" s="347"/>
      <c r="M131" s="349"/>
      <c r="N131" s="350">
        <f>+Tabla13[[#This Row],[Precio Unitario]]*Tabla13[[#This Row],[Cantidad de Insumos]]</f>
        <v>0</v>
      </c>
      <c r="O131" s="351"/>
      <c r="P131" s="429" t="e">
        <f>[4]!Tabla1[[#This Row],[Precio Unitario]]*[4]!Tabla1[[#This Row],[Cantidad de Insumos]]</f>
        <v>#REF!</v>
      </c>
      <c r="Q131" s="430"/>
      <c r="R131" s="339"/>
    </row>
    <row r="132" spans="2:18" ht="12.75" x14ac:dyDescent="0.2">
      <c r="B132" s="352" t="str">
        <f>IF(Tabla13[[#This Row],[Código_Actividad]]="","",CONCATENATE(Tabla13[[#This Row],[POA]],".",Tabla13[[#This Row],[SRS]],".",Tabla13[[#This Row],[AREA]],".",Tabla13[[#This Row],[TIPO]]))</f>
        <v/>
      </c>
      <c r="C132" s="352" t="str">
        <f>IF(Tabla13[[#This Row],[Código_Actividad]]="","",'[3]Formulario PPGR1'!#REF!)</f>
        <v/>
      </c>
      <c r="D132" s="352" t="str">
        <f>IF(Tabla13[[#This Row],[Código_Actividad]]="","",'[3]Formulario PPGR1'!#REF!)</f>
        <v/>
      </c>
      <c r="E132" s="352" t="str">
        <f>IF(Tabla13[[#This Row],[Código_Actividad]]="","",'[3]Formulario PPGR1'!#REF!)</f>
        <v/>
      </c>
      <c r="F132" s="352" t="str">
        <f>IF(Tabla13[[#This Row],[Código_Actividad]]="","",'[3]Formulario PPGR1'!#REF!)</f>
        <v/>
      </c>
      <c r="G132" s="357"/>
      <c r="H132" s="356"/>
      <c r="I132" s="391"/>
      <c r="J132" s="348"/>
      <c r="K132" s="443"/>
      <c r="L132" s="347"/>
      <c r="M132" s="349"/>
      <c r="N132" s="350">
        <f>+Tabla13[[#This Row],[Precio Unitario]]*Tabla13[[#This Row],[Cantidad de Insumos]]</f>
        <v>0</v>
      </c>
      <c r="O132" s="351"/>
      <c r="P132" s="429" t="e">
        <f>[4]!Tabla1[[#This Row],[Precio Unitario]]*[4]!Tabla1[[#This Row],[Cantidad de Insumos]]</f>
        <v>#REF!</v>
      </c>
      <c r="Q132" s="430"/>
      <c r="R132" s="339"/>
    </row>
    <row r="133" spans="2:18" ht="12.75" x14ac:dyDescent="0.2">
      <c r="B133" s="352" t="str">
        <f>IF(Tabla13[[#This Row],[Código_Actividad]]="","",CONCATENATE(Tabla13[[#This Row],[POA]],".",Tabla13[[#This Row],[SRS]],".",Tabla13[[#This Row],[AREA]],".",Tabla13[[#This Row],[TIPO]]))</f>
        <v/>
      </c>
      <c r="C133" s="352" t="str">
        <f>IF(Tabla13[[#This Row],[Código_Actividad]]="","",'[3]Formulario PPGR1'!#REF!)</f>
        <v/>
      </c>
      <c r="D133" s="352" t="str">
        <f>IF(Tabla13[[#This Row],[Código_Actividad]]="","",'[3]Formulario PPGR1'!#REF!)</f>
        <v/>
      </c>
      <c r="E133" s="352" t="str">
        <f>IF(Tabla13[[#This Row],[Código_Actividad]]="","",'[3]Formulario PPGR1'!#REF!)</f>
        <v/>
      </c>
      <c r="F133" s="352" t="str">
        <f>IF(Tabla13[[#This Row],[Código_Actividad]]="","",'[3]Formulario PPGR1'!#REF!)</f>
        <v/>
      </c>
      <c r="G133" s="357"/>
      <c r="H133" s="356"/>
      <c r="I133" s="391"/>
      <c r="J133" s="348"/>
      <c r="K133" s="443"/>
      <c r="L133" s="347"/>
      <c r="M133" s="349"/>
      <c r="N133" s="350">
        <f>+Tabla13[[#This Row],[Precio Unitario]]*Tabla13[[#This Row],[Cantidad de Insumos]]</f>
        <v>0</v>
      </c>
      <c r="O133" s="351"/>
      <c r="P133" s="429" t="e">
        <f>[4]!Tabla1[[#This Row],[Precio Unitario]]*[4]!Tabla1[[#This Row],[Cantidad de Insumos]]</f>
        <v>#REF!</v>
      </c>
      <c r="Q133" s="430"/>
      <c r="R133" s="339"/>
    </row>
    <row r="134" spans="2:18" ht="12.75" x14ac:dyDescent="0.2">
      <c r="B134" s="352" t="str">
        <f>IF(Tabla13[[#This Row],[Código_Actividad]]="","",CONCATENATE(Tabla13[[#This Row],[POA]],".",Tabla13[[#This Row],[SRS]],".",Tabla13[[#This Row],[AREA]],".",Tabla13[[#This Row],[TIPO]]))</f>
        <v/>
      </c>
      <c r="C134" s="352" t="str">
        <f>IF(Tabla13[[#This Row],[Código_Actividad]]="","",'[3]Formulario PPGR1'!#REF!)</f>
        <v/>
      </c>
      <c r="D134" s="352" t="str">
        <f>IF(Tabla13[[#This Row],[Código_Actividad]]="","",'[3]Formulario PPGR1'!#REF!)</f>
        <v/>
      </c>
      <c r="E134" s="352" t="str">
        <f>IF(Tabla13[[#This Row],[Código_Actividad]]="","",'[3]Formulario PPGR1'!#REF!)</f>
        <v/>
      </c>
      <c r="F134" s="352" t="str">
        <f>IF(Tabla13[[#This Row],[Código_Actividad]]="","",'[3]Formulario PPGR1'!#REF!)</f>
        <v/>
      </c>
      <c r="G134" s="357"/>
      <c r="H134" s="356"/>
      <c r="I134" s="391"/>
      <c r="J134" s="348"/>
      <c r="K134" s="443"/>
      <c r="L134" s="347"/>
      <c r="M134" s="349"/>
      <c r="N134" s="350">
        <f>+Tabla13[[#This Row],[Precio Unitario]]*Tabla13[[#This Row],[Cantidad de Insumos]]</f>
        <v>0</v>
      </c>
      <c r="O134" s="351"/>
      <c r="P134" s="429" t="e">
        <f>[4]!Tabla1[[#This Row],[Precio Unitario]]*[4]!Tabla1[[#This Row],[Cantidad de Insumos]]</f>
        <v>#REF!</v>
      </c>
      <c r="Q134" s="430"/>
      <c r="R134" s="339"/>
    </row>
    <row r="135" spans="2:18" ht="12.75" x14ac:dyDescent="0.2">
      <c r="B135" s="352" t="str">
        <f>IF(Tabla13[[#This Row],[Código_Actividad]]="","",CONCATENATE(Tabla13[[#This Row],[POA]],".",Tabla13[[#This Row],[SRS]],".",Tabla13[[#This Row],[AREA]],".",Tabla13[[#This Row],[TIPO]]))</f>
        <v/>
      </c>
      <c r="C135" s="352" t="str">
        <f>IF(Tabla13[[#This Row],[Código_Actividad]]="","",'[3]Formulario PPGR1'!#REF!)</f>
        <v/>
      </c>
      <c r="D135" s="352" t="str">
        <f>IF(Tabla13[[#This Row],[Código_Actividad]]="","",'[3]Formulario PPGR1'!#REF!)</f>
        <v/>
      </c>
      <c r="E135" s="352" t="str">
        <f>IF(Tabla13[[#This Row],[Código_Actividad]]="","",'[3]Formulario PPGR1'!#REF!)</f>
        <v/>
      </c>
      <c r="F135" s="352" t="str">
        <f>IF(Tabla13[[#This Row],[Código_Actividad]]="","",'[3]Formulario PPGR1'!#REF!)</f>
        <v/>
      </c>
      <c r="G135" s="358"/>
      <c r="H135" s="356"/>
      <c r="I135" s="391"/>
      <c r="J135" s="348"/>
      <c r="K135" s="443"/>
      <c r="L135" s="347"/>
      <c r="M135" s="349"/>
      <c r="N135" s="350">
        <f>+Tabla13[[#This Row],[Precio Unitario]]*Tabla13[[#This Row],[Cantidad de Insumos]]</f>
        <v>0</v>
      </c>
      <c r="O135" s="351"/>
      <c r="P135" s="429" t="e">
        <f>[4]!Tabla1[[#This Row],[Precio Unitario]]*[4]!Tabla1[[#This Row],[Cantidad de Insumos]]</f>
        <v>#REF!</v>
      </c>
      <c r="Q135" s="430"/>
      <c r="R135" s="339"/>
    </row>
    <row r="136" spans="2:18" ht="12.75" x14ac:dyDescent="0.2">
      <c r="B136" s="352" t="str">
        <f>IF(Tabla13[[#This Row],[Código_Actividad]]="","",CONCATENATE(Tabla13[[#This Row],[POA]],".",Tabla13[[#This Row],[SRS]],".",Tabla13[[#This Row],[AREA]],".",Tabla13[[#This Row],[TIPO]]))</f>
        <v/>
      </c>
      <c r="C136" s="352" t="str">
        <f>IF(Tabla13[[#This Row],[Código_Actividad]]="","",'[3]Formulario PPGR1'!#REF!)</f>
        <v/>
      </c>
      <c r="D136" s="352" t="str">
        <f>IF(Tabla13[[#This Row],[Código_Actividad]]="","",'[3]Formulario PPGR1'!#REF!)</f>
        <v/>
      </c>
      <c r="E136" s="352" t="str">
        <f>IF(Tabla13[[#This Row],[Código_Actividad]]="","",'[3]Formulario PPGR1'!#REF!)</f>
        <v/>
      </c>
      <c r="F136" s="352" t="str">
        <f>IF(Tabla13[[#This Row],[Código_Actividad]]="","",'[3]Formulario PPGR1'!#REF!)</f>
        <v/>
      </c>
      <c r="G136" s="358"/>
      <c r="H136" s="356"/>
      <c r="I136" s="391"/>
      <c r="J136" s="348"/>
      <c r="K136" s="443"/>
      <c r="L136" s="347"/>
      <c r="M136" s="349"/>
      <c r="N136" s="350">
        <f>+Tabla13[[#This Row],[Precio Unitario]]*Tabla13[[#This Row],[Cantidad de Insumos]]</f>
        <v>0</v>
      </c>
      <c r="O136" s="351"/>
      <c r="P136" s="429" t="e">
        <f>[4]!Tabla1[[#This Row],[Precio Unitario]]*[4]!Tabla1[[#This Row],[Cantidad de Insumos]]</f>
        <v>#REF!</v>
      </c>
      <c r="Q136" s="430"/>
      <c r="R136" s="339"/>
    </row>
    <row r="137" spans="2:18" ht="12.75" x14ac:dyDescent="0.2">
      <c r="B137" s="352" t="str">
        <f>IF(Tabla13[[#This Row],[Código_Actividad]]="","",CONCATENATE(Tabla13[[#This Row],[POA]],".",Tabla13[[#This Row],[SRS]],".",Tabla13[[#This Row],[AREA]],".",Tabla13[[#This Row],[TIPO]]))</f>
        <v/>
      </c>
      <c r="C137" s="352" t="str">
        <f>IF(Tabla13[[#This Row],[Código_Actividad]]="","",'[3]Formulario PPGR1'!#REF!)</f>
        <v/>
      </c>
      <c r="D137" s="352" t="str">
        <f>IF(Tabla13[[#This Row],[Código_Actividad]]="","",'[3]Formulario PPGR1'!#REF!)</f>
        <v/>
      </c>
      <c r="E137" s="352" t="str">
        <f>IF(Tabla13[[#This Row],[Código_Actividad]]="","",'[3]Formulario PPGR1'!#REF!)</f>
        <v/>
      </c>
      <c r="F137" s="352" t="str">
        <f>IF(Tabla13[[#This Row],[Código_Actividad]]="","",'[3]Formulario PPGR1'!#REF!)</f>
        <v/>
      </c>
      <c r="G137" s="358"/>
      <c r="H137" s="356"/>
      <c r="I137" s="391"/>
      <c r="J137" s="348"/>
      <c r="K137" s="443"/>
      <c r="L137" s="347"/>
      <c r="M137" s="349"/>
      <c r="N137" s="350">
        <f>+Tabla13[[#This Row],[Precio Unitario]]*Tabla13[[#This Row],[Cantidad de Insumos]]</f>
        <v>0</v>
      </c>
      <c r="O137" s="351"/>
      <c r="P137" s="429" t="e">
        <f>[4]!Tabla1[[#This Row],[Precio Unitario]]*[4]!Tabla1[[#This Row],[Cantidad de Insumos]]</f>
        <v>#REF!</v>
      </c>
      <c r="Q137" s="430"/>
      <c r="R137" s="339"/>
    </row>
    <row r="138" spans="2:18" ht="12.75" x14ac:dyDescent="0.2">
      <c r="B138" s="352" t="str">
        <f>IF(Tabla13[[#This Row],[Código_Actividad]]="","",CONCATENATE(Tabla13[[#This Row],[POA]],".",Tabla13[[#This Row],[SRS]],".",Tabla13[[#This Row],[AREA]],".",Tabla13[[#This Row],[TIPO]]))</f>
        <v/>
      </c>
      <c r="C138" s="352" t="str">
        <f>IF(Tabla13[[#This Row],[Código_Actividad]]="","",'[3]Formulario PPGR1'!#REF!)</f>
        <v/>
      </c>
      <c r="D138" s="352" t="str">
        <f>IF(Tabla13[[#This Row],[Código_Actividad]]="","",'[3]Formulario PPGR1'!#REF!)</f>
        <v/>
      </c>
      <c r="E138" s="352" t="str">
        <f>IF(Tabla13[[#This Row],[Código_Actividad]]="","",'[3]Formulario PPGR1'!#REF!)</f>
        <v/>
      </c>
      <c r="F138" s="352" t="str">
        <f>IF(Tabla13[[#This Row],[Código_Actividad]]="","",'[3]Formulario PPGR1'!#REF!)</f>
        <v/>
      </c>
      <c r="G138" s="358"/>
      <c r="H138" s="356"/>
      <c r="I138" s="391"/>
      <c r="J138" s="348"/>
      <c r="K138" s="443"/>
      <c r="L138" s="347"/>
      <c r="M138" s="349"/>
      <c r="N138" s="350">
        <f>+Tabla13[[#This Row],[Precio Unitario]]*Tabla13[[#This Row],[Cantidad de Insumos]]</f>
        <v>0</v>
      </c>
      <c r="O138" s="351"/>
      <c r="P138" s="429" t="e">
        <f>[4]!Tabla1[[#This Row],[Precio Unitario]]*[4]!Tabla1[[#This Row],[Cantidad de Insumos]]</f>
        <v>#REF!</v>
      </c>
      <c r="Q138" s="430"/>
      <c r="R138" s="339"/>
    </row>
    <row r="139" spans="2:18" ht="12.75" x14ac:dyDescent="0.2">
      <c r="B139" s="352" t="str">
        <f>IF(Tabla13[[#This Row],[Código_Actividad]]="","",CONCATENATE(Tabla13[[#This Row],[POA]],".",Tabla13[[#This Row],[SRS]],".",Tabla13[[#This Row],[AREA]],".",Tabla13[[#This Row],[TIPO]]))</f>
        <v/>
      </c>
      <c r="C139" s="352" t="str">
        <f>IF(Tabla13[[#This Row],[Código_Actividad]]="","",'[3]Formulario PPGR1'!#REF!)</f>
        <v/>
      </c>
      <c r="D139" s="352" t="str">
        <f>IF(Tabla13[[#This Row],[Código_Actividad]]="","",'[3]Formulario PPGR1'!#REF!)</f>
        <v/>
      </c>
      <c r="E139" s="352" t="str">
        <f>IF(Tabla13[[#This Row],[Código_Actividad]]="","",'[3]Formulario PPGR1'!#REF!)</f>
        <v/>
      </c>
      <c r="F139" s="352" t="str">
        <f>IF(Tabla13[[#This Row],[Código_Actividad]]="","",'[3]Formulario PPGR1'!#REF!)</f>
        <v/>
      </c>
      <c r="G139" s="358"/>
      <c r="H139" s="356"/>
      <c r="I139" s="391"/>
      <c r="J139" s="348"/>
      <c r="K139" s="443"/>
      <c r="L139" s="347"/>
      <c r="M139" s="349"/>
      <c r="N139" s="350">
        <f>+Tabla13[[#This Row],[Precio Unitario]]*Tabla13[[#This Row],[Cantidad de Insumos]]</f>
        <v>0</v>
      </c>
      <c r="O139" s="351"/>
      <c r="P139" s="429" t="e">
        <f>[4]!Tabla1[[#This Row],[Precio Unitario]]*[4]!Tabla1[[#This Row],[Cantidad de Insumos]]</f>
        <v>#REF!</v>
      </c>
      <c r="Q139" s="430"/>
      <c r="R139" s="339"/>
    </row>
    <row r="140" spans="2:18" ht="12.75" x14ac:dyDescent="0.2">
      <c r="B140" s="352" t="str">
        <f>IF(Tabla13[[#This Row],[Código_Actividad]]="","",CONCATENATE(Tabla13[[#This Row],[POA]],".",Tabla13[[#This Row],[SRS]],".",Tabla13[[#This Row],[AREA]],".",Tabla13[[#This Row],[TIPO]]))</f>
        <v/>
      </c>
      <c r="C140" s="352" t="str">
        <f>IF(Tabla13[[#This Row],[Código_Actividad]]="","",'[3]Formulario PPGR1'!#REF!)</f>
        <v/>
      </c>
      <c r="D140" s="352" t="str">
        <f>IF(Tabla13[[#This Row],[Código_Actividad]]="","",'[3]Formulario PPGR1'!#REF!)</f>
        <v/>
      </c>
      <c r="E140" s="352" t="str">
        <f>IF(Tabla13[[#This Row],[Código_Actividad]]="","",'[3]Formulario PPGR1'!#REF!)</f>
        <v/>
      </c>
      <c r="F140" s="352" t="str">
        <f>IF(Tabla13[[#This Row],[Código_Actividad]]="","",'[3]Formulario PPGR1'!#REF!)</f>
        <v/>
      </c>
      <c r="G140" s="358"/>
      <c r="H140" s="356"/>
      <c r="I140" s="391"/>
      <c r="J140" s="348"/>
      <c r="K140" s="443"/>
      <c r="L140" s="347"/>
      <c r="M140" s="349"/>
      <c r="N140" s="350">
        <f>+Tabla13[[#This Row],[Precio Unitario]]*Tabla13[[#This Row],[Cantidad de Insumos]]</f>
        <v>0</v>
      </c>
      <c r="O140" s="351"/>
      <c r="P140" s="429" t="e">
        <f>[4]!Tabla1[[#This Row],[Precio Unitario]]*[4]!Tabla1[[#This Row],[Cantidad de Insumos]]</f>
        <v>#REF!</v>
      </c>
      <c r="Q140" s="430"/>
      <c r="R140" s="339"/>
    </row>
    <row r="141" spans="2:18" ht="12.75" x14ac:dyDescent="0.2">
      <c r="B141" s="352" t="str">
        <f>IF(Tabla13[[#This Row],[Código_Actividad]]="","",CONCATENATE(Tabla13[[#This Row],[POA]],".",Tabla13[[#This Row],[SRS]],".",Tabla13[[#This Row],[AREA]],".",Tabla13[[#This Row],[TIPO]]))</f>
        <v/>
      </c>
      <c r="C141" s="352" t="str">
        <f>IF(Tabla13[[#This Row],[Código_Actividad]]="","",'[3]Formulario PPGR1'!#REF!)</f>
        <v/>
      </c>
      <c r="D141" s="352" t="str">
        <f>IF(Tabla13[[#This Row],[Código_Actividad]]="","",'[3]Formulario PPGR1'!#REF!)</f>
        <v/>
      </c>
      <c r="E141" s="352" t="str">
        <f>IF(Tabla13[[#This Row],[Código_Actividad]]="","",'[3]Formulario PPGR1'!#REF!)</f>
        <v/>
      </c>
      <c r="F141" s="352" t="str">
        <f>IF(Tabla13[[#This Row],[Código_Actividad]]="","",'[3]Formulario PPGR1'!#REF!)</f>
        <v/>
      </c>
      <c r="G141" s="358"/>
      <c r="H141" s="356"/>
      <c r="I141" s="391"/>
      <c r="J141" s="348"/>
      <c r="K141" s="443"/>
      <c r="L141" s="347"/>
      <c r="M141" s="349"/>
      <c r="N141" s="350">
        <f>+Tabla13[[#This Row],[Precio Unitario]]*Tabla13[[#This Row],[Cantidad de Insumos]]</f>
        <v>0</v>
      </c>
      <c r="O141" s="351"/>
      <c r="P141" s="429" t="e">
        <f>[4]!Tabla1[[#This Row],[Precio Unitario]]*[4]!Tabla1[[#This Row],[Cantidad de Insumos]]</f>
        <v>#REF!</v>
      </c>
      <c r="Q141" s="430"/>
      <c r="R141" s="339"/>
    </row>
    <row r="142" spans="2:18" ht="12.75" x14ac:dyDescent="0.2">
      <c r="B142" s="352" t="str">
        <f>IF(Tabla13[[#This Row],[Código_Actividad]]="","",CONCATENATE(Tabla13[[#This Row],[POA]],".",Tabla13[[#This Row],[SRS]],".",Tabla13[[#This Row],[AREA]],".",Tabla13[[#This Row],[TIPO]]))</f>
        <v/>
      </c>
      <c r="C142" s="352" t="str">
        <f>IF(Tabla13[[#This Row],[Código_Actividad]]="","",'[3]Formulario PPGR1'!#REF!)</f>
        <v/>
      </c>
      <c r="D142" s="352" t="str">
        <f>IF(Tabla13[[#This Row],[Código_Actividad]]="","",'[3]Formulario PPGR1'!#REF!)</f>
        <v/>
      </c>
      <c r="E142" s="352" t="str">
        <f>IF(Tabla13[[#This Row],[Código_Actividad]]="","",'[3]Formulario PPGR1'!#REF!)</f>
        <v/>
      </c>
      <c r="F142" s="352" t="str">
        <f>IF(Tabla13[[#This Row],[Código_Actividad]]="","",'[3]Formulario PPGR1'!#REF!)</f>
        <v/>
      </c>
      <c r="G142" s="358"/>
      <c r="H142" s="356"/>
      <c r="I142" s="391"/>
      <c r="J142" s="348"/>
      <c r="K142" s="443"/>
      <c r="L142" s="347"/>
      <c r="M142" s="349"/>
      <c r="N142" s="350">
        <f>+Tabla13[[#This Row],[Precio Unitario]]*Tabla13[[#This Row],[Cantidad de Insumos]]</f>
        <v>0</v>
      </c>
      <c r="O142" s="351"/>
      <c r="P142" s="429" t="e">
        <f>[4]!Tabla1[[#This Row],[Precio Unitario]]*[4]!Tabla1[[#This Row],[Cantidad de Insumos]]</f>
        <v>#REF!</v>
      </c>
      <c r="Q142" s="430"/>
      <c r="R142" s="339"/>
    </row>
    <row r="143" spans="2:18" ht="12.75" x14ac:dyDescent="0.2">
      <c r="B143" s="352" t="str">
        <f>IF(Tabla13[[#This Row],[Código_Actividad]]="","",CONCATENATE(Tabla13[[#This Row],[POA]],".",Tabla13[[#This Row],[SRS]],".",Tabla13[[#This Row],[AREA]],".",Tabla13[[#This Row],[TIPO]]))</f>
        <v/>
      </c>
      <c r="C143" s="352" t="str">
        <f>IF(Tabla13[[#This Row],[Código_Actividad]]="","",'[3]Formulario PPGR1'!#REF!)</f>
        <v/>
      </c>
      <c r="D143" s="352" t="str">
        <f>IF(Tabla13[[#This Row],[Código_Actividad]]="","",'[3]Formulario PPGR1'!#REF!)</f>
        <v/>
      </c>
      <c r="E143" s="352" t="str">
        <f>IF(Tabla13[[#This Row],[Código_Actividad]]="","",'[3]Formulario PPGR1'!#REF!)</f>
        <v/>
      </c>
      <c r="F143" s="352" t="str">
        <f>IF(Tabla13[[#This Row],[Código_Actividad]]="","",'[3]Formulario PPGR1'!#REF!)</f>
        <v/>
      </c>
      <c r="G143" s="358"/>
      <c r="H143" s="356"/>
      <c r="I143" s="391"/>
      <c r="J143" s="348"/>
      <c r="K143" s="443"/>
      <c r="L143" s="347"/>
      <c r="M143" s="349"/>
      <c r="N143" s="350">
        <f>+Tabla13[[#This Row],[Precio Unitario]]*Tabla13[[#This Row],[Cantidad de Insumos]]</f>
        <v>0</v>
      </c>
      <c r="O143" s="351"/>
      <c r="P143" s="429" t="e">
        <f>[4]!Tabla1[[#This Row],[Precio Unitario]]*[4]!Tabla1[[#This Row],[Cantidad de Insumos]]</f>
        <v>#REF!</v>
      </c>
      <c r="Q143" s="430"/>
      <c r="R143" s="339"/>
    </row>
    <row r="144" spans="2:18" ht="12.75" x14ac:dyDescent="0.2">
      <c r="B144" s="352" t="str">
        <f>IF(Tabla13[[#This Row],[Código_Actividad]]="","",CONCATENATE(Tabla13[[#This Row],[POA]],".",Tabla13[[#This Row],[SRS]],".",Tabla13[[#This Row],[AREA]],".",Tabla13[[#This Row],[TIPO]]))</f>
        <v/>
      </c>
      <c r="C144" s="352" t="str">
        <f>IF(Tabla13[[#This Row],[Código_Actividad]]="","",'[3]Formulario PPGR1'!#REF!)</f>
        <v/>
      </c>
      <c r="D144" s="352" t="str">
        <f>IF(Tabla13[[#This Row],[Código_Actividad]]="","",'[3]Formulario PPGR1'!#REF!)</f>
        <v/>
      </c>
      <c r="E144" s="352" t="str">
        <f>IF(Tabla13[[#This Row],[Código_Actividad]]="","",'[3]Formulario PPGR1'!#REF!)</f>
        <v/>
      </c>
      <c r="F144" s="352" t="str">
        <f>IF(Tabla13[[#This Row],[Código_Actividad]]="","",'[3]Formulario PPGR1'!#REF!)</f>
        <v/>
      </c>
      <c r="G144" s="347"/>
      <c r="H144" s="348"/>
      <c r="I144" s="348"/>
      <c r="J144" s="348"/>
      <c r="K144" s="443"/>
      <c r="L144" s="347"/>
      <c r="M144" s="349"/>
      <c r="N144" s="350">
        <f>+Tabla13[[#This Row],[Precio Unitario]]*Tabla13[[#This Row],[Cantidad de Insumos]]</f>
        <v>0</v>
      </c>
      <c r="O144" s="351"/>
      <c r="P144" s="429" t="e">
        <f>[4]!Tabla1[[#This Row],[Precio Unitario]]*[4]!Tabla1[[#This Row],[Cantidad de Insumos]]</f>
        <v>#REF!</v>
      </c>
      <c r="Q144" s="430"/>
      <c r="R144" s="339"/>
    </row>
    <row r="145" spans="2:18" ht="12.75" x14ac:dyDescent="0.2">
      <c r="B145" s="352" t="str">
        <f>IF(Tabla13[[#This Row],[Código_Actividad]]="","",CONCATENATE(Tabla13[[#This Row],[POA]],".",Tabla13[[#This Row],[SRS]],".",Tabla13[[#This Row],[AREA]],".",Tabla13[[#This Row],[TIPO]]))</f>
        <v/>
      </c>
      <c r="C145" s="352" t="str">
        <f>IF(Tabla13[[#This Row],[Código_Actividad]]="","",'[3]Formulario PPGR1'!#REF!)</f>
        <v/>
      </c>
      <c r="D145" s="352" t="str">
        <f>IF(Tabla13[[#This Row],[Código_Actividad]]="","",'[3]Formulario PPGR1'!#REF!)</f>
        <v/>
      </c>
      <c r="E145" s="352" t="str">
        <f>IF(Tabla13[[#This Row],[Código_Actividad]]="","",'[3]Formulario PPGR1'!#REF!)</f>
        <v/>
      </c>
      <c r="F145" s="352" t="str">
        <f>IF(Tabla13[[#This Row],[Código_Actividad]]="","",'[3]Formulario PPGR1'!#REF!)</f>
        <v/>
      </c>
      <c r="G145" s="347"/>
      <c r="H145" s="348"/>
      <c r="I145" s="348"/>
      <c r="J145" s="348"/>
      <c r="K145" s="443"/>
      <c r="L145" s="347"/>
      <c r="M145" s="349"/>
      <c r="N145" s="350">
        <f>+Tabla13[[#This Row],[Precio Unitario]]*Tabla13[[#This Row],[Cantidad de Insumos]]</f>
        <v>0</v>
      </c>
      <c r="O145" s="351"/>
      <c r="P145" s="429" t="e">
        <f>[4]!Tabla1[[#This Row],[Precio Unitario]]*[4]!Tabla1[[#This Row],[Cantidad de Insumos]]</f>
        <v>#REF!</v>
      </c>
      <c r="Q145" s="430"/>
      <c r="R145" s="339"/>
    </row>
    <row r="146" spans="2:18" ht="12.75" x14ac:dyDescent="0.2">
      <c r="B146" s="352" t="str">
        <f>IF(Tabla13[[#This Row],[Código_Actividad]]="","",CONCATENATE(Tabla13[[#This Row],[POA]],".",Tabla13[[#This Row],[SRS]],".",Tabla13[[#This Row],[AREA]],".",Tabla13[[#This Row],[TIPO]]))</f>
        <v/>
      </c>
      <c r="C146" s="352" t="str">
        <f>IF(Tabla13[[#This Row],[Código_Actividad]]="","",'[3]Formulario PPGR1'!#REF!)</f>
        <v/>
      </c>
      <c r="D146" s="352" t="str">
        <f>IF(Tabla13[[#This Row],[Código_Actividad]]="","",'[3]Formulario PPGR1'!#REF!)</f>
        <v/>
      </c>
      <c r="E146" s="352" t="str">
        <f>IF(Tabla13[[#This Row],[Código_Actividad]]="","",'[3]Formulario PPGR1'!#REF!)</f>
        <v/>
      </c>
      <c r="F146" s="352" t="str">
        <f>IF(Tabla13[[#This Row],[Código_Actividad]]="","",'[3]Formulario PPGR1'!#REF!)</f>
        <v/>
      </c>
      <c r="G146" s="347"/>
      <c r="H146" s="348"/>
      <c r="I146" s="348"/>
      <c r="J146" s="348"/>
      <c r="K146" s="443"/>
      <c r="L146" s="347"/>
      <c r="M146" s="349"/>
      <c r="N146" s="350">
        <f>+Tabla13[[#This Row],[Precio Unitario]]*Tabla13[[#This Row],[Cantidad de Insumos]]</f>
        <v>0</v>
      </c>
      <c r="O146" s="351"/>
      <c r="P146" s="429" t="e">
        <f>[4]!Tabla1[[#This Row],[Precio Unitario]]*[4]!Tabla1[[#This Row],[Cantidad de Insumos]]</f>
        <v>#REF!</v>
      </c>
      <c r="Q146" s="430"/>
      <c r="R146" s="339"/>
    </row>
    <row r="147" spans="2:18" ht="12.75" x14ac:dyDescent="0.2">
      <c r="B147" s="352" t="str">
        <f>IF(Tabla13[[#This Row],[Código_Actividad]]="","",CONCATENATE(Tabla13[[#This Row],[POA]],".",Tabla13[[#This Row],[SRS]],".",Tabla13[[#This Row],[AREA]],".",Tabla13[[#This Row],[TIPO]]))</f>
        <v/>
      </c>
      <c r="C147" s="352" t="str">
        <f>IF(Tabla13[[#This Row],[Código_Actividad]]="","",'[3]Formulario PPGR1'!#REF!)</f>
        <v/>
      </c>
      <c r="D147" s="352" t="str">
        <f>IF(Tabla13[[#This Row],[Código_Actividad]]="","",'[3]Formulario PPGR1'!#REF!)</f>
        <v/>
      </c>
      <c r="E147" s="352" t="str">
        <f>IF(Tabla13[[#This Row],[Código_Actividad]]="","",'[3]Formulario PPGR1'!#REF!)</f>
        <v/>
      </c>
      <c r="F147" s="352" t="str">
        <f>IF(Tabla13[[#This Row],[Código_Actividad]]="","",'[3]Formulario PPGR1'!#REF!)</f>
        <v/>
      </c>
      <c r="G147" s="347"/>
      <c r="H147" s="348"/>
      <c r="I147" s="348"/>
      <c r="J147" s="348"/>
      <c r="K147" s="443"/>
      <c r="L147" s="347"/>
      <c r="M147" s="349"/>
      <c r="N147" s="350">
        <f>+Tabla13[[#This Row],[Precio Unitario]]*Tabla13[[#This Row],[Cantidad de Insumos]]</f>
        <v>0</v>
      </c>
      <c r="O147" s="351"/>
      <c r="P147" s="429" t="e">
        <f>[4]!Tabla1[[#This Row],[Precio Unitario]]*[4]!Tabla1[[#This Row],[Cantidad de Insumos]]</f>
        <v>#REF!</v>
      </c>
      <c r="Q147" s="430"/>
      <c r="R147" s="339"/>
    </row>
    <row r="148" spans="2:18" ht="12.75" x14ac:dyDescent="0.2">
      <c r="B148" s="352" t="str">
        <f>IF(Tabla13[[#This Row],[Código_Actividad]]="","",CONCATENATE(Tabla13[[#This Row],[POA]],".",Tabla13[[#This Row],[SRS]],".",Tabla13[[#This Row],[AREA]],".",Tabla13[[#This Row],[TIPO]]))</f>
        <v/>
      </c>
      <c r="C148" s="352" t="str">
        <f>IF(Tabla13[[#This Row],[Código_Actividad]]="","",'[3]Formulario PPGR1'!#REF!)</f>
        <v/>
      </c>
      <c r="D148" s="352" t="str">
        <f>IF(Tabla13[[#This Row],[Código_Actividad]]="","",'[3]Formulario PPGR1'!#REF!)</f>
        <v/>
      </c>
      <c r="E148" s="352" t="str">
        <f>IF(Tabla13[[#This Row],[Código_Actividad]]="","",'[3]Formulario PPGR1'!#REF!)</f>
        <v/>
      </c>
      <c r="F148" s="352" t="str">
        <f>IF(Tabla13[[#This Row],[Código_Actividad]]="","",'[3]Formulario PPGR1'!#REF!)</f>
        <v/>
      </c>
      <c r="G148" s="347"/>
      <c r="H148" s="348"/>
      <c r="I148" s="348"/>
      <c r="J148" s="348"/>
      <c r="K148" s="443"/>
      <c r="L148" s="347"/>
      <c r="M148" s="349"/>
      <c r="N148" s="350">
        <f>+Tabla13[[#This Row],[Precio Unitario]]*Tabla13[[#This Row],[Cantidad de Insumos]]</f>
        <v>0</v>
      </c>
      <c r="O148" s="351"/>
      <c r="P148" s="429" t="e">
        <f>[4]!Tabla1[[#This Row],[Precio Unitario]]*[4]!Tabla1[[#This Row],[Cantidad de Insumos]]</f>
        <v>#REF!</v>
      </c>
      <c r="Q148" s="430"/>
      <c r="R148" s="339"/>
    </row>
    <row r="149" spans="2:18" ht="12.75" x14ac:dyDescent="0.2">
      <c r="B149" s="352" t="str">
        <f>IF(Tabla13[[#This Row],[Código_Actividad]]="","",CONCATENATE(Tabla13[[#This Row],[POA]],".",Tabla13[[#This Row],[SRS]],".",Tabla13[[#This Row],[AREA]],".",Tabla13[[#This Row],[TIPO]]))</f>
        <v/>
      </c>
      <c r="C149" s="352" t="str">
        <f>IF(Tabla13[[#This Row],[Código_Actividad]]="","",'[3]Formulario PPGR1'!#REF!)</f>
        <v/>
      </c>
      <c r="D149" s="352" t="str">
        <f>IF(Tabla13[[#This Row],[Código_Actividad]]="","",'[3]Formulario PPGR1'!#REF!)</f>
        <v/>
      </c>
      <c r="E149" s="352" t="str">
        <f>IF(Tabla13[[#This Row],[Código_Actividad]]="","",'[3]Formulario PPGR1'!#REF!)</f>
        <v/>
      </c>
      <c r="F149" s="352" t="str">
        <f>IF(Tabla13[[#This Row],[Código_Actividad]]="","",'[3]Formulario PPGR1'!#REF!)</f>
        <v/>
      </c>
      <c r="G149" s="347"/>
      <c r="H149" s="348"/>
      <c r="I149" s="348"/>
      <c r="J149" s="348"/>
      <c r="K149" s="443"/>
      <c r="L149" s="347"/>
      <c r="M149" s="349"/>
      <c r="N149" s="350">
        <f>+Tabla13[[#This Row],[Precio Unitario]]*Tabla13[[#This Row],[Cantidad de Insumos]]</f>
        <v>0</v>
      </c>
      <c r="O149" s="351"/>
      <c r="P149" s="429" t="e">
        <f>[4]!Tabla1[[#This Row],[Precio Unitario]]*[4]!Tabla1[[#This Row],[Cantidad de Insumos]]</f>
        <v>#REF!</v>
      </c>
      <c r="Q149" s="430"/>
      <c r="R149" s="339"/>
    </row>
    <row r="150" spans="2:18" ht="12.75" x14ac:dyDescent="0.2">
      <c r="B150" s="352" t="str">
        <f>IF(Tabla13[[#This Row],[Código_Actividad]]="","",CONCATENATE(Tabla13[[#This Row],[POA]],".",Tabla13[[#This Row],[SRS]],".",Tabla13[[#This Row],[AREA]],".",Tabla13[[#This Row],[TIPO]]))</f>
        <v/>
      </c>
      <c r="C150" s="352" t="str">
        <f>IF(Tabla13[[#This Row],[Código_Actividad]]="","",'[3]Formulario PPGR1'!#REF!)</f>
        <v/>
      </c>
      <c r="D150" s="352" t="str">
        <f>IF(Tabla13[[#This Row],[Código_Actividad]]="","",'[3]Formulario PPGR1'!#REF!)</f>
        <v/>
      </c>
      <c r="E150" s="352" t="str">
        <f>IF(Tabla13[[#This Row],[Código_Actividad]]="","",'[3]Formulario PPGR1'!#REF!)</f>
        <v/>
      </c>
      <c r="F150" s="352" t="str">
        <f>IF(Tabla13[[#This Row],[Código_Actividad]]="","",'[3]Formulario PPGR1'!#REF!)</f>
        <v/>
      </c>
      <c r="G150" s="347"/>
      <c r="H150" s="348"/>
      <c r="I150" s="348"/>
      <c r="J150" s="348"/>
      <c r="K150" s="443"/>
      <c r="L150" s="347"/>
      <c r="M150" s="349"/>
      <c r="N150" s="350">
        <f>+Tabla13[[#This Row],[Precio Unitario]]*Tabla13[[#This Row],[Cantidad de Insumos]]</f>
        <v>0</v>
      </c>
      <c r="O150" s="351"/>
      <c r="P150" s="429" t="e">
        <f>[4]!Tabla1[[#This Row],[Precio Unitario]]*[4]!Tabla1[[#This Row],[Cantidad de Insumos]]</f>
        <v>#REF!</v>
      </c>
      <c r="Q150" s="430"/>
      <c r="R150" s="339"/>
    </row>
    <row r="151" spans="2:18" ht="12.75" x14ac:dyDescent="0.2">
      <c r="B151" s="352" t="str">
        <f>IF(Tabla13[[#This Row],[Código_Actividad]]="","",CONCATENATE(Tabla13[[#This Row],[POA]],".",Tabla13[[#This Row],[SRS]],".",Tabla13[[#This Row],[AREA]],".",Tabla13[[#This Row],[TIPO]]))</f>
        <v/>
      </c>
      <c r="C151" s="352" t="str">
        <f>IF(Tabla13[[#This Row],[Código_Actividad]]="","",'[3]Formulario PPGR1'!#REF!)</f>
        <v/>
      </c>
      <c r="D151" s="352" t="str">
        <f>IF(Tabla13[[#This Row],[Código_Actividad]]="","",'[3]Formulario PPGR1'!#REF!)</f>
        <v/>
      </c>
      <c r="E151" s="352" t="str">
        <f>IF(Tabla13[[#This Row],[Código_Actividad]]="","",'[3]Formulario PPGR1'!#REF!)</f>
        <v/>
      </c>
      <c r="F151" s="352" t="str">
        <f>IF(Tabla13[[#This Row],[Código_Actividad]]="","",'[3]Formulario PPGR1'!#REF!)</f>
        <v/>
      </c>
      <c r="G151" s="347"/>
      <c r="H151" s="348"/>
      <c r="I151" s="348"/>
      <c r="J151" s="348"/>
      <c r="K151" s="443"/>
      <c r="L151" s="347"/>
      <c r="M151" s="349"/>
      <c r="N151" s="350">
        <f>+Tabla13[[#This Row],[Precio Unitario]]*Tabla13[[#This Row],[Cantidad de Insumos]]</f>
        <v>0</v>
      </c>
      <c r="O151" s="351"/>
      <c r="P151" s="429" t="e">
        <f>[4]!Tabla1[[#This Row],[Precio Unitario]]*[4]!Tabla1[[#This Row],[Cantidad de Insumos]]</f>
        <v>#REF!</v>
      </c>
      <c r="Q151" s="430"/>
      <c r="R151" s="339"/>
    </row>
    <row r="152" spans="2:18" ht="12.75" x14ac:dyDescent="0.2">
      <c r="B152" s="352" t="str">
        <f>IF(Tabla13[[#This Row],[Código_Actividad]]="","",CONCATENATE(Tabla13[[#This Row],[POA]],".",Tabla13[[#This Row],[SRS]],".",Tabla13[[#This Row],[AREA]],".",Tabla13[[#This Row],[TIPO]]))</f>
        <v/>
      </c>
      <c r="C152" s="352" t="str">
        <f>IF(Tabla13[[#This Row],[Código_Actividad]]="","",'[3]Formulario PPGR1'!#REF!)</f>
        <v/>
      </c>
      <c r="D152" s="352" t="str">
        <f>IF(Tabla13[[#This Row],[Código_Actividad]]="","",'[3]Formulario PPGR1'!#REF!)</f>
        <v/>
      </c>
      <c r="E152" s="352" t="str">
        <f>IF(Tabla13[[#This Row],[Código_Actividad]]="","",'[3]Formulario PPGR1'!#REF!)</f>
        <v/>
      </c>
      <c r="F152" s="352" t="str">
        <f>IF(Tabla13[[#This Row],[Código_Actividad]]="","",'[3]Formulario PPGR1'!#REF!)</f>
        <v/>
      </c>
      <c r="G152" s="347"/>
      <c r="H152" s="348"/>
      <c r="I152" s="348"/>
      <c r="J152" s="348"/>
      <c r="K152" s="443"/>
      <c r="L152" s="347"/>
      <c r="M152" s="349"/>
      <c r="N152" s="350">
        <f>+Tabla13[[#This Row],[Precio Unitario]]*Tabla13[[#This Row],[Cantidad de Insumos]]</f>
        <v>0</v>
      </c>
      <c r="O152" s="351"/>
      <c r="P152" s="429" t="e">
        <f>[4]!Tabla1[[#This Row],[Precio Unitario]]*[4]!Tabla1[[#This Row],[Cantidad de Insumos]]</f>
        <v>#REF!</v>
      </c>
      <c r="Q152" s="430"/>
      <c r="R152" s="339"/>
    </row>
    <row r="153" spans="2:18" ht="12.75" x14ac:dyDescent="0.2">
      <c r="B153" s="352" t="str">
        <f>IF(Tabla13[[#This Row],[Código_Actividad]]="","",CONCATENATE(Tabla13[[#This Row],[POA]],".",Tabla13[[#This Row],[SRS]],".",Tabla13[[#This Row],[AREA]],".",Tabla13[[#This Row],[TIPO]]))</f>
        <v/>
      </c>
      <c r="C153" s="352" t="str">
        <f>IF(Tabla13[[#This Row],[Código_Actividad]]="","",'[3]Formulario PPGR1'!#REF!)</f>
        <v/>
      </c>
      <c r="D153" s="352" t="str">
        <f>IF(Tabla13[[#This Row],[Código_Actividad]]="","",'[3]Formulario PPGR1'!#REF!)</f>
        <v/>
      </c>
      <c r="E153" s="352" t="str">
        <f>IF(Tabla13[[#This Row],[Código_Actividad]]="","",'[3]Formulario PPGR1'!#REF!)</f>
        <v/>
      </c>
      <c r="F153" s="352" t="str">
        <f>IF(Tabla13[[#This Row],[Código_Actividad]]="","",'[3]Formulario PPGR1'!#REF!)</f>
        <v/>
      </c>
      <c r="G153" s="347"/>
      <c r="H153" s="348"/>
      <c r="I153" s="348"/>
      <c r="J153" s="348"/>
      <c r="K153" s="443"/>
      <c r="L153" s="347"/>
      <c r="M153" s="349"/>
      <c r="N153" s="350">
        <f>+Tabla13[[#This Row],[Precio Unitario]]*Tabla13[[#This Row],[Cantidad de Insumos]]</f>
        <v>0</v>
      </c>
      <c r="O153" s="351"/>
      <c r="P153" s="429" t="e">
        <f>[4]!Tabla1[[#This Row],[Precio Unitario]]*[4]!Tabla1[[#This Row],[Cantidad de Insumos]]</f>
        <v>#REF!</v>
      </c>
      <c r="Q153" s="430"/>
      <c r="R153" s="339"/>
    </row>
    <row r="154" spans="2:18" ht="12.75" x14ac:dyDescent="0.2">
      <c r="B154" s="352" t="str">
        <f>IF(Tabla13[[#This Row],[Código_Actividad]]="","",CONCATENATE(Tabla13[[#This Row],[POA]],".",Tabla13[[#This Row],[SRS]],".",Tabla13[[#This Row],[AREA]],".",Tabla13[[#This Row],[TIPO]]))</f>
        <v/>
      </c>
      <c r="C154" s="352" t="str">
        <f>IF(Tabla13[[#This Row],[Código_Actividad]]="","",'[3]Formulario PPGR1'!#REF!)</f>
        <v/>
      </c>
      <c r="D154" s="352" t="str">
        <f>IF(Tabla13[[#This Row],[Código_Actividad]]="","",'[3]Formulario PPGR1'!#REF!)</f>
        <v/>
      </c>
      <c r="E154" s="352" t="str">
        <f>IF(Tabla13[[#This Row],[Código_Actividad]]="","",'[3]Formulario PPGR1'!#REF!)</f>
        <v/>
      </c>
      <c r="F154" s="352" t="str">
        <f>IF(Tabla13[[#This Row],[Código_Actividad]]="","",'[3]Formulario PPGR1'!#REF!)</f>
        <v/>
      </c>
      <c r="G154" s="347"/>
      <c r="H154" s="348"/>
      <c r="I154" s="348"/>
      <c r="J154" s="348"/>
      <c r="K154" s="443"/>
      <c r="L154" s="347"/>
      <c r="M154" s="349"/>
      <c r="N154" s="350">
        <f>+Tabla13[[#This Row],[Precio Unitario]]*Tabla13[[#This Row],[Cantidad de Insumos]]</f>
        <v>0</v>
      </c>
      <c r="O154" s="351"/>
      <c r="P154" s="429" t="e">
        <f>[4]!Tabla1[[#This Row],[Precio Unitario]]*[4]!Tabla1[[#This Row],[Cantidad de Insumos]]</f>
        <v>#REF!</v>
      </c>
      <c r="Q154" s="430"/>
      <c r="R154" s="339"/>
    </row>
    <row r="155" spans="2:18" ht="12.75" x14ac:dyDescent="0.2">
      <c r="B155" s="352" t="str">
        <f>IF(Tabla13[[#This Row],[Código_Actividad]]="","",CONCATENATE(Tabla13[[#This Row],[POA]],".",Tabla13[[#This Row],[SRS]],".",Tabla13[[#This Row],[AREA]],".",Tabla13[[#This Row],[TIPO]]))</f>
        <v/>
      </c>
      <c r="C155" s="352" t="str">
        <f>IF(Tabla13[[#This Row],[Código_Actividad]]="","",'[3]Formulario PPGR1'!#REF!)</f>
        <v/>
      </c>
      <c r="D155" s="352" t="str">
        <f>IF(Tabla13[[#This Row],[Código_Actividad]]="","",'[3]Formulario PPGR1'!#REF!)</f>
        <v/>
      </c>
      <c r="E155" s="352" t="str">
        <f>IF(Tabla13[[#This Row],[Código_Actividad]]="","",'[3]Formulario PPGR1'!#REF!)</f>
        <v/>
      </c>
      <c r="F155" s="352" t="str">
        <f>IF(Tabla13[[#This Row],[Código_Actividad]]="","",'[3]Formulario PPGR1'!#REF!)</f>
        <v/>
      </c>
      <c r="G155" s="347"/>
      <c r="H155" s="348"/>
      <c r="I155" s="348"/>
      <c r="J155" s="348"/>
      <c r="K155" s="443"/>
      <c r="L155" s="347"/>
      <c r="M155" s="349"/>
      <c r="N155" s="350">
        <f>+Tabla13[[#This Row],[Precio Unitario]]*Tabla13[[#This Row],[Cantidad de Insumos]]</f>
        <v>0</v>
      </c>
      <c r="O155" s="351"/>
      <c r="P155" s="429" t="e">
        <f>[4]!Tabla1[[#This Row],[Precio Unitario]]*[4]!Tabla1[[#This Row],[Cantidad de Insumos]]</f>
        <v>#REF!</v>
      </c>
      <c r="Q155" s="430"/>
      <c r="R155" s="339"/>
    </row>
    <row r="156" spans="2:18" ht="12.75" x14ac:dyDescent="0.2">
      <c r="B156" s="352" t="str">
        <f>IF(Tabla13[[#This Row],[Código_Actividad]]="","",CONCATENATE(Tabla13[[#This Row],[POA]],".",Tabla13[[#This Row],[SRS]],".",Tabla13[[#This Row],[AREA]],".",Tabla13[[#This Row],[TIPO]]))</f>
        <v/>
      </c>
      <c r="C156" s="352" t="str">
        <f>IF(Tabla13[[#This Row],[Código_Actividad]]="","",'[3]Formulario PPGR1'!#REF!)</f>
        <v/>
      </c>
      <c r="D156" s="352" t="str">
        <f>IF(Tabla13[[#This Row],[Código_Actividad]]="","",'[3]Formulario PPGR1'!#REF!)</f>
        <v/>
      </c>
      <c r="E156" s="352" t="str">
        <f>IF(Tabla13[[#This Row],[Código_Actividad]]="","",'[3]Formulario PPGR1'!#REF!)</f>
        <v/>
      </c>
      <c r="F156" s="352" t="str">
        <f>IF(Tabla13[[#This Row],[Código_Actividad]]="","",'[3]Formulario PPGR1'!#REF!)</f>
        <v/>
      </c>
      <c r="G156" s="347"/>
      <c r="H156" s="348"/>
      <c r="I156" s="348"/>
      <c r="J156" s="348"/>
      <c r="K156" s="443"/>
      <c r="L156" s="347"/>
      <c r="M156" s="349"/>
      <c r="N156" s="350">
        <f>+Tabla13[[#This Row],[Precio Unitario]]*Tabla13[[#This Row],[Cantidad de Insumos]]</f>
        <v>0</v>
      </c>
      <c r="O156" s="351"/>
      <c r="P156" s="429" t="e">
        <f>[4]!Tabla1[[#This Row],[Precio Unitario]]*[4]!Tabla1[[#This Row],[Cantidad de Insumos]]</f>
        <v>#REF!</v>
      </c>
      <c r="Q156" s="430"/>
      <c r="R156" s="339"/>
    </row>
    <row r="157" spans="2:18" ht="12.75" x14ac:dyDescent="0.2">
      <c r="B157" s="352" t="str">
        <f>IF(Tabla13[[#This Row],[Código_Actividad]]="","",CONCATENATE(Tabla13[[#This Row],[POA]],".",Tabla13[[#This Row],[SRS]],".",Tabla13[[#This Row],[AREA]],".",Tabla13[[#This Row],[TIPO]]))</f>
        <v/>
      </c>
      <c r="C157" s="352" t="str">
        <f>IF(Tabla13[[#This Row],[Código_Actividad]]="","",'[3]Formulario PPGR1'!#REF!)</f>
        <v/>
      </c>
      <c r="D157" s="352" t="str">
        <f>IF(Tabla13[[#This Row],[Código_Actividad]]="","",'[3]Formulario PPGR1'!#REF!)</f>
        <v/>
      </c>
      <c r="E157" s="352" t="str">
        <f>IF(Tabla13[[#This Row],[Código_Actividad]]="","",'[3]Formulario PPGR1'!#REF!)</f>
        <v/>
      </c>
      <c r="F157" s="352" t="str">
        <f>IF(Tabla13[[#This Row],[Código_Actividad]]="","",'[3]Formulario PPGR1'!#REF!)</f>
        <v/>
      </c>
      <c r="G157" s="347"/>
      <c r="H157" s="348"/>
      <c r="I157" s="348"/>
      <c r="J157" s="348"/>
      <c r="K157" s="443"/>
      <c r="L157" s="347"/>
      <c r="M157" s="349"/>
      <c r="N157" s="350">
        <f>+Tabla13[[#This Row],[Precio Unitario]]*Tabla13[[#This Row],[Cantidad de Insumos]]</f>
        <v>0</v>
      </c>
      <c r="O157" s="351"/>
      <c r="P157" s="429" t="e">
        <f>[4]!Tabla1[[#This Row],[Precio Unitario]]*[4]!Tabla1[[#This Row],[Cantidad de Insumos]]</f>
        <v>#REF!</v>
      </c>
      <c r="Q157" s="430"/>
      <c r="R157" s="339"/>
    </row>
    <row r="158" spans="2:18" ht="12.75" x14ac:dyDescent="0.2">
      <c r="B158" s="352" t="str">
        <f>IF(Tabla13[[#This Row],[Código_Actividad]]="","",CONCATENATE(Tabla13[[#This Row],[POA]],".",Tabla13[[#This Row],[SRS]],".",Tabla13[[#This Row],[AREA]],".",Tabla13[[#This Row],[TIPO]]))</f>
        <v/>
      </c>
      <c r="C158" s="352" t="str">
        <f>IF(Tabla13[[#This Row],[Código_Actividad]]="","",'[3]Formulario PPGR1'!#REF!)</f>
        <v/>
      </c>
      <c r="D158" s="352" t="str">
        <f>IF(Tabla13[[#This Row],[Código_Actividad]]="","",'[3]Formulario PPGR1'!#REF!)</f>
        <v/>
      </c>
      <c r="E158" s="352" t="str">
        <f>IF(Tabla13[[#This Row],[Código_Actividad]]="","",'[3]Formulario PPGR1'!#REF!)</f>
        <v/>
      </c>
      <c r="F158" s="352" t="str">
        <f>IF(Tabla13[[#This Row],[Código_Actividad]]="","",'[3]Formulario PPGR1'!#REF!)</f>
        <v/>
      </c>
      <c r="G158" s="347"/>
      <c r="H158" s="348"/>
      <c r="I158" s="348"/>
      <c r="J158" s="348"/>
      <c r="K158" s="443"/>
      <c r="L158" s="347"/>
      <c r="M158" s="349"/>
      <c r="N158" s="350">
        <f>+Tabla13[[#This Row],[Precio Unitario]]*Tabla13[[#This Row],[Cantidad de Insumos]]</f>
        <v>0</v>
      </c>
      <c r="O158" s="351"/>
      <c r="P158" s="429" t="e">
        <f>[4]!Tabla1[[#This Row],[Precio Unitario]]*[4]!Tabla1[[#This Row],[Cantidad de Insumos]]</f>
        <v>#REF!</v>
      </c>
      <c r="Q158" s="430"/>
      <c r="R158" s="339"/>
    </row>
    <row r="159" spans="2:18" ht="12.75" x14ac:dyDescent="0.2">
      <c r="B159" s="352" t="str">
        <f>IF(Tabla13[[#This Row],[Código_Actividad]]="","",CONCATENATE(Tabla13[[#This Row],[POA]],".",Tabla13[[#This Row],[SRS]],".",Tabla13[[#This Row],[AREA]],".",Tabla13[[#This Row],[TIPO]]))</f>
        <v/>
      </c>
      <c r="C159" s="352" t="str">
        <f>IF(Tabla13[[#This Row],[Código_Actividad]]="","",'[3]Formulario PPGR1'!#REF!)</f>
        <v/>
      </c>
      <c r="D159" s="352" t="str">
        <f>IF(Tabla13[[#This Row],[Código_Actividad]]="","",'[3]Formulario PPGR1'!#REF!)</f>
        <v/>
      </c>
      <c r="E159" s="352" t="str">
        <f>IF(Tabla13[[#This Row],[Código_Actividad]]="","",'[3]Formulario PPGR1'!#REF!)</f>
        <v/>
      </c>
      <c r="F159" s="352" t="str">
        <f>IF(Tabla13[[#This Row],[Código_Actividad]]="","",'[3]Formulario PPGR1'!#REF!)</f>
        <v/>
      </c>
      <c r="G159" s="347"/>
      <c r="H159" s="348"/>
      <c r="I159" s="348"/>
      <c r="J159" s="348"/>
      <c r="K159" s="443"/>
      <c r="L159" s="347"/>
      <c r="M159" s="349"/>
      <c r="N159" s="350">
        <f>+Tabla13[[#This Row],[Precio Unitario]]*Tabla13[[#This Row],[Cantidad de Insumos]]</f>
        <v>0</v>
      </c>
      <c r="O159" s="351"/>
      <c r="P159" s="429" t="e">
        <f>[4]!Tabla1[[#This Row],[Precio Unitario]]*[4]!Tabla1[[#This Row],[Cantidad de Insumos]]</f>
        <v>#REF!</v>
      </c>
      <c r="Q159" s="430"/>
      <c r="R159" s="339"/>
    </row>
    <row r="160" spans="2:18" ht="12.75" x14ac:dyDescent="0.2">
      <c r="B160" s="352" t="str">
        <f>IF(Tabla13[[#This Row],[Código_Actividad]]="","",CONCATENATE(Tabla13[[#This Row],[POA]],".",Tabla13[[#This Row],[SRS]],".",Tabla13[[#This Row],[AREA]],".",Tabla13[[#This Row],[TIPO]]))</f>
        <v/>
      </c>
      <c r="C160" s="352" t="str">
        <f>IF(Tabla13[[#This Row],[Código_Actividad]]="","",'[3]Formulario PPGR1'!#REF!)</f>
        <v/>
      </c>
      <c r="D160" s="352" t="str">
        <f>IF(Tabla13[[#This Row],[Código_Actividad]]="","",'[3]Formulario PPGR1'!#REF!)</f>
        <v/>
      </c>
      <c r="E160" s="352" t="str">
        <f>IF(Tabla13[[#This Row],[Código_Actividad]]="","",'[3]Formulario PPGR1'!#REF!)</f>
        <v/>
      </c>
      <c r="F160" s="352" t="str">
        <f>IF(Tabla13[[#This Row],[Código_Actividad]]="","",'[3]Formulario PPGR1'!#REF!)</f>
        <v/>
      </c>
      <c r="G160" s="347"/>
      <c r="H160" s="348"/>
      <c r="I160" s="348"/>
      <c r="J160" s="348"/>
      <c r="K160" s="443"/>
      <c r="L160" s="347"/>
      <c r="M160" s="349"/>
      <c r="N160" s="350">
        <f>+Tabla13[[#This Row],[Precio Unitario]]*Tabla13[[#This Row],[Cantidad de Insumos]]</f>
        <v>0</v>
      </c>
      <c r="O160" s="351"/>
      <c r="P160" s="429" t="e">
        <f>[4]!Tabla1[[#This Row],[Precio Unitario]]*[4]!Tabla1[[#This Row],[Cantidad de Insumos]]</f>
        <v>#REF!</v>
      </c>
      <c r="Q160" s="430"/>
      <c r="R160" s="339"/>
    </row>
    <row r="161" spans="2:18" ht="12.75" x14ac:dyDescent="0.2">
      <c r="B161" s="352" t="str">
        <f>IF(Tabla13[[#This Row],[Código_Actividad]]="","",CONCATENATE(Tabla13[[#This Row],[POA]],".",Tabla13[[#This Row],[SRS]],".",Tabla13[[#This Row],[AREA]],".",Tabla13[[#This Row],[TIPO]]))</f>
        <v/>
      </c>
      <c r="C161" s="352" t="str">
        <f>IF(Tabla13[[#This Row],[Código_Actividad]]="","",'[3]Formulario PPGR1'!#REF!)</f>
        <v/>
      </c>
      <c r="D161" s="352" t="str">
        <f>IF(Tabla13[[#This Row],[Código_Actividad]]="","",'[3]Formulario PPGR1'!#REF!)</f>
        <v/>
      </c>
      <c r="E161" s="352" t="str">
        <f>IF(Tabla13[[#This Row],[Código_Actividad]]="","",'[3]Formulario PPGR1'!#REF!)</f>
        <v/>
      </c>
      <c r="F161" s="352" t="str">
        <f>IF(Tabla13[[#This Row],[Código_Actividad]]="","",'[3]Formulario PPGR1'!#REF!)</f>
        <v/>
      </c>
      <c r="G161" s="347"/>
      <c r="H161" s="348"/>
      <c r="I161" s="348"/>
      <c r="J161" s="348"/>
      <c r="K161" s="443"/>
      <c r="L161" s="347"/>
      <c r="M161" s="349"/>
      <c r="N161" s="350">
        <f>+Tabla13[[#This Row],[Precio Unitario]]*Tabla13[[#This Row],[Cantidad de Insumos]]</f>
        <v>0</v>
      </c>
      <c r="O161" s="351"/>
      <c r="P161" s="429" t="e">
        <f>[4]!Tabla1[[#This Row],[Precio Unitario]]*[4]!Tabla1[[#This Row],[Cantidad de Insumos]]</f>
        <v>#REF!</v>
      </c>
      <c r="Q161" s="430"/>
      <c r="R161" s="339"/>
    </row>
    <row r="162" spans="2:18" ht="12.75" x14ac:dyDescent="0.2">
      <c r="B162" s="352" t="str">
        <f>IF(Tabla13[[#This Row],[Código_Actividad]]="","",CONCATENATE(Tabla13[[#This Row],[POA]],".",Tabla13[[#This Row],[SRS]],".",Tabla13[[#This Row],[AREA]],".",Tabla13[[#This Row],[TIPO]]))</f>
        <v/>
      </c>
      <c r="C162" s="352" t="str">
        <f>IF(Tabla13[[#This Row],[Código_Actividad]]="","",'[3]Formulario PPGR1'!#REF!)</f>
        <v/>
      </c>
      <c r="D162" s="352" t="str">
        <f>IF(Tabla13[[#This Row],[Código_Actividad]]="","",'[3]Formulario PPGR1'!#REF!)</f>
        <v/>
      </c>
      <c r="E162" s="352" t="str">
        <f>IF(Tabla13[[#This Row],[Código_Actividad]]="","",'[3]Formulario PPGR1'!#REF!)</f>
        <v/>
      </c>
      <c r="F162" s="352" t="str">
        <f>IF(Tabla13[[#This Row],[Código_Actividad]]="","",'[3]Formulario PPGR1'!#REF!)</f>
        <v/>
      </c>
      <c r="G162" s="347"/>
      <c r="H162" s="348"/>
      <c r="I162" s="348"/>
      <c r="J162" s="348"/>
      <c r="K162" s="443"/>
      <c r="L162" s="347"/>
      <c r="M162" s="349"/>
      <c r="N162" s="350">
        <f>+Tabla13[[#This Row],[Precio Unitario]]*Tabla13[[#This Row],[Cantidad de Insumos]]</f>
        <v>0</v>
      </c>
      <c r="O162" s="351"/>
      <c r="P162" s="429" t="e">
        <f>[4]!Tabla1[[#This Row],[Precio Unitario]]*[4]!Tabla1[[#This Row],[Cantidad de Insumos]]</f>
        <v>#REF!</v>
      </c>
      <c r="Q162" s="430"/>
      <c r="R162" s="339"/>
    </row>
    <row r="163" spans="2:18" ht="12.75" x14ac:dyDescent="0.2">
      <c r="B163" s="352" t="str">
        <f>IF(Tabla13[[#This Row],[Código_Actividad]]="","",CONCATENATE(Tabla13[[#This Row],[POA]],".",Tabla13[[#This Row],[SRS]],".",Tabla13[[#This Row],[AREA]],".",Tabla13[[#This Row],[TIPO]]))</f>
        <v/>
      </c>
      <c r="C163" s="352" t="str">
        <f>IF(Tabla13[[#This Row],[Código_Actividad]]="","",'[3]Formulario PPGR1'!#REF!)</f>
        <v/>
      </c>
      <c r="D163" s="352" t="str">
        <f>IF(Tabla13[[#This Row],[Código_Actividad]]="","",'[3]Formulario PPGR1'!#REF!)</f>
        <v/>
      </c>
      <c r="E163" s="352" t="str">
        <f>IF(Tabla13[[#This Row],[Código_Actividad]]="","",'[3]Formulario PPGR1'!#REF!)</f>
        <v/>
      </c>
      <c r="F163" s="352" t="str">
        <f>IF(Tabla13[[#This Row],[Código_Actividad]]="","",'[3]Formulario PPGR1'!#REF!)</f>
        <v/>
      </c>
      <c r="G163" s="347"/>
      <c r="H163" s="348"/>
      <c r="I163" s="348"/>
      <c r="J163" s="348"/>
      <c r="K163" s="443"/>
      <c r="L163" s="347"/>
      <c r="M163" s="349"/>
      <c r="N163" s="350">
        <f>+Tabla13[[#This Row],[Precio Unitario]]*Tabla13[[#This Row],[Cantidad de Insumos]]</f>
        <v>0</v>
      </c>
      <c r="O163" s="351"/>
      <c r="P163" s="429" t="e">
        <f>[4]!Tabla1[[#This Row],[Precio Unitario]]*[4]!Tabla1[[#This Row],[Cantidad de Insumos]]</f>
        <v>#REF!</v>
      </c>
      <c r="Q163" s="430"/>
      <c r="R163" s="339"/>
    </row>
    <row r="164" spans="2:18" ht="12.75" x14ac:dyDescent="0.2">
      <c r="B164" s="352" t="str">
        <f>IF(Tabla13[[#This Row],[Código_Actividad]]="","",CONCATENATE(Tabla13[[#This Row],[POA]],".",Tabla13[[#This Row],[SRS]],".",Tabla13[[#This Row],[AREA]],".",Tabla13[[#This Row],[TIPO]]))</f>
        <v/>
      </c>
      <c r="C164" s="352" t="str">
        <f>IF(Tabla13[[#This Row],[Código_Actividad]]="","",'[3]Formulario PPGR1'!#REF!)</f>
        <v/>
      </c>
      <c r="D164" s="352" t="str">
        <f>IF(Tabla13[[#This Row],[Código_Actividad]]="","",'[3]Formulario PPGR1'!#REF!)</f>
        <v/>
      </c>
      <c r="E164" s="352" t="str">
        <f>IF(Tabla13[[#This Row],[Código_Actividad]]="","",'[3]Formulario PPGR1'!#REF!)</f>
        <v/>
      </c>
      <c r="F164" s="352" t="str">
        <f>IF(Tabla13[[#This Row],[Código_Actividad]]="","",'[3]Formulario PPGR1'!#REF!)</f>
        <v/>
      </c>
      <c r="G164" s="347"/>
      <c r="H164" s="348"/>
      <c r="I164" s="348"/>
      <c r="J164" s="348"/>
      <c r="K164" s="443"/>
      <c r="L164" s="347"/>
      <c r="M164" s="349"/>
      <c r="N164" s="350">
        <f>+Tabla13[[#This Row],[Precio Unitario]]*Tabla13[[#This Row],[Cantidad de Insumos]]</f>
        <v>0</v>
      </c>
      <c r="O164" s="351"/>
      <c r="P164" s="429" t="e">
        <f>[4]!Tabla1[[#This Row],[Precio Unitario]]*[4]!Tabla1[[#This Row],[Cantidad de Insumos]]</f>
        <v>#REF!</v>
      </c>
      <c r="Q164" s="430"/>
      <c r="R164" s="339"/>
    </row>
    <row r="165" spans="2:18" ht="12.75" x14ac:dyDescent="0.2">
      <c r="B165" s="352" t="str">
        <f>IF(Tabla13[[#This Row],[Código_Actividad]]="","",CONCATENATE(Tabla13[[#This Row],[POA]],".",Tabla13[[#This Row],[SRS]],".",Tabla13[[#This Row],[AREA]],".",Tabla13[[#This Row],[TIPO]]))</f>
        <v/>
      </c>
      <c r="C165" s="352" t="str">
        <f>IF(Tabla13[[#This Row],[Código_Actividad]]="","",'[3]Formulario PPGR1'!#REF!)</f>
        <v/>
      </c>
      <c r="D165" s="352" t="str">
        <f>IF(Tabla13[[#This Row],[Código_Actividad]]="","",'[3]Formulario PPGR1'!#REF!)</f>
        <v/>
      </c>
      <c r="E165" s="352" t="str">
        <f>IF(Tabla13[[#This Row],[Código_Actividad]]="","",'[3]Formulario PPGR1'!#REF!)</f>
        <v/>
      </c>
      <c r="F165" s="352" t="str">
        <f>IF(Tabla13[[#This Row],[Código_Actividad]]="","",'[3]Formulario PPGR1'!#REF!)</f>
        <v/>
      </c>
      <c r="G165" s="347"/>
      <c r="H165" s="348"/>
      <c r="I165" s="348"/>
      <c r="J165" s="348"/>
      <c r="K165" s="443"/>
      <c r="L165" s="347"/>
      <c r="M165" s="349"/>
      <c r="N165" s="350">
        <f>+Tabla13[[#This Row],[Precio Unitario]]*Tabla13[[#This Row],[Cantidad de Insumos]]</f>
        <v>0</v>
      </c>
      <c r="O165" s="351"/>
      <c r="P165" s="429" t="e">
        <f>[4]!Tabla1[[#This Row],[Precio Unitario]]*[4]!Tabla1[[#This Row],[Cantidad de Insumos]]</f>
        <v>#REF!</v>
      </c>
      <c r="Q165" s="430"/>
      <c r="R165" s="339"/>
    </row>
    <row r="166" spans="2:18" ht="12.75" x14ac:dyDescent="0.2">
      <c r="B166" s="352" t="str">
        <f>IF(Tabla13[[#This Row],[Código_Actividad]]="","",CONCATENATE(Tabla13[[#This Row],[POA]],".",Tabla13[[#This Row],[SRS]],".",Tabla13[[#This Row],[AREA]],".",Tabla13[[#This Row],[TIPO]]))</f>
        <v/>
      </c>
      <c r="C166" s="352" t="str">
        <f>IF(Tabla13[[#This Row],[Código_Actividad]]="","",'[3]Formulario PPGR1'!#REF!)</f>
        <v/>
      </c>
      <c r="D166" s="352" t="str">
        <f>IF(Tabla13[[#This Row],[Código_Actividad]]="","",'[3]Formulario PPGR1'!#REF!)</f>
        <v/>
      </c>
      <c r="E166" s="352" t="str">
        <f>IF(Tabla13[[#This Row],[Código_Actividad]]="","",'[3]Formulario PPGR1'!#REF!)</f>
        <v/>
      </c>
      <c r="F166" s="352" t="str">
        <f>IF(Tabla13[[#This Row],[Código_Actividad]]="","",'[3]Formulario PPGR1'!#REF!)</f>
        <v/>
      </c>
      <c r="G166" s="347"/>
      <c r="H166" s="348"/>
      <c r="I166" s="348"/>
      <c r="J166" s="348"/>
      <c r="K166" s="443"/>
      <c r="L166" s="347"/>
      <c r="M166" s="349"/>
      <c r="N166" s="350">
        <f>+Tabla13[[#This Row],[Precio Unitario]]*Tabla13[[#This Row],[Cantidad de Insumos]]</f>
        <v>0</v>
      </c>
      <c r="O166" s="351"/>
      <c r="P166" s="429" t="e">
        <f>[4]!Tabla1[[#This Row],[Precio Unitario]]*[4]!Tabla1[[#This Row],[Cantidad de Insumos]]</f>
        <v>#REF!</v>
      </c>
      <c r="Q166" s="430"/>
      <c r="R166" s="339"/>
    </row>
    <row r="167" spans="2:18" ht="12.75" x14ac:dyDescent="0.2">
      <c r="B167" s="352" t="str">
        <f>IF(Tabla13[[#This Row],[Código_Actividad]]="","",CONCATENATE(Tabla13[[#This Row],[POA]],".",Tabla13[[#This Row],[SRS]],".",Tabla13[[#This Row],[AREA]],".",Tabla13[[#This Row],[TIPO]]))</f>
        <v/>
      </c>
      <c r="C167" s="352" t="str">
        <f>IF(Tabla13[[#This Row],[Código_Actividad]]="","",'[3]Formulario PPGR1'!#REF!)</f>
        <v/>
      </c>
      <c r="D167" s="352" t="str">
        <f>IF(Tabla13[[#This Row],[Código_Actividad]]="","",'[3]Formulario PPGR1'!#REF!)</f>
        <v/>
      </c>
      <c r="E167" s="352" t="str">
        <f>IF(Tabla13[[#This Row],[Código_Actividad]]="","",'[3]Formulario PPGR1'!#REF!)</f>
        <v/>
      </c>
      <c r="F167" s="352" t="str">
        <f>IF(Tabla13[[#This Row],[Código_Actividad]]="","",'[3]Formulario PPGR1'!#REF!)</f>
        <v/>
      </c>
      <c r="G167" s="347"/>
      <c r="H167" s="348"/>
      <c r="I167" s="348"/>
      <c r="J167" s="348"/>
      <c r="K167" s="443"/>
      <c r="L167" s="347"/>
      <c r="M167" s="349"/>
      <c r="N167" s="350">
        <f>+Tabla13[[#This Row],[Precio Unitario]]*Tabla13[[#This Row],[Cantidad de Insumos]]</f>
        <v>0</v>
      </c>
      <c r="O167" s="351"/>
      <c r="P167" s="429" t="e">
        <f>[4]!Tabla1[[#This Row],[Precio Unitario]]*[4]!Tabla1[[#This Row],[Cantidad de Insumos]]</f>
        <v>#REF!</v>
      </c>
      <c r="Q167" s="430"/>
      <c r="R167" s="339"/>
    </row>
    <row r="168" spans="2:18" ht="12.75" x14ac:dyDescent="0.2">
      <c r="B168" s="352" t="str">
        <f>IF(Tabla13[[#This Row],[Código_Actividad]]="","",CONCATENATE(Tabla13[[#This Row],[POA]],".",Tabla13[[#This Row],[SRS]],".",Tabla13[[#This Row],[AREA]],".",Tabla13[[#This Row],[TIPO]]))</f>
        <v/>
      </c>
      <c r="C168" s="352" t="str">
        <f>IF(Tabla13[[#This Row],[Código_Actividad]]="","",'[3]Formulario PPGR1'!#REF!)</f>
        <v/>
      </c>
      <c r="D168" s="352" t="str">
        <f>IF(Tabla13[[#This Row],[Código_Actividad]]="","",'[3]Formulario PPGR1'!#REF!)</f>
        <v/>
      </c>
      <c r="E168" s="352" t="str">
        <f>IF(Tabla13[[#This Row],[Código_Actividad]]="","",'[3]Formulario PPGR1'!#REF!)</f>
        <v/>
      </c>
      <c r="F168" s="352" t="str">
        <f>IF(Tabla13[[#This Row],[Código_Actividad]]="","",'[3]Formulario PPGR1'!#REF!)</f>
        <v/>
      </c>
      <c r="G168" s="347"/>
      <c r="H168" s="348"/>
      <c r="I168" s="348"/>
      <c r="J168" s="348"/>
      <c r="K168" s="443"/>
      <c r="L168" s="347"/>
      <c r="M168" s="349"/>
      <c r="N168" s="350">
        <f>+Tabla13[[#This Row],[Precio Unitario]]*Tabla13[[#This Row],[Cantidad de Insumos]]</f>
        <v>0</v>
      </c>
      <c r="O168" s="351"/>
      <c r="P168" s="429" t="e">
        <f>[4]!Tabla1[[#This Row],[Precio Unitario]]*[4]!Tabla1[[#This Row],[Cantidad de Insumos]]</f>
        <v>#REF!</v>
      </c>
      <c r="Q168" s="430"/>
      <c r="R168" s="339"/>
    </row>
    <row r="169" spans="2:18" ht="12.75" x14ac:dyDescent="0.2">
      <c r="B169" s="352" t="str">
        <f>IF(Tabla13[[#This Row],[Código_Actividad]]="","",CONCATENATE(Tabla13[[#This Row],[POA]],".",Tabla13[[#This Row],[SRS]],".",Tabla13[[#This Row],[AREA]],".",Tabla13[[#This Row],[TIPO]]))</f>
        <v/>
      </c>
      <c r="C169" s="352" t="str">
        <f>IF(Tabla13[[#This Row],[Código_Actividad]]="","",'[3]Formulario PPGR1'!#REF!)</f>
        <v/>
      </c>
      <c r="D169" s="352" t="str">
        <f>IF(Tabla13[[#This Row],[Código_Actividad]]="","",'[3]Formulario PPGR1'!#REF!)</f>
        <v/>
      </c>
      <c r="E169" s="352" t="str">
        <f>IF(Tabla13[[#This Row],[Código_Actividad]]="","",'[3]Formulario PPGR1'!#REF!)</f>
        <v/>
      </c>
      <c r="F169" s="352" t="str">
        <f>IF(Tabla13[[#This Row],[Código_Actividad]]="","",'[3]Formulario PPGR1'!#REF!)</f>
        <v/>
      </c>
      <c r="G169" s="347"/>
      <c r="H169" s="348"/>
      <c r="I169" s="348"/>
      <c r="J169" s="348"/>
      <c r="K169" s="443"/>
      <c r="L169" s="347"/>
      <c r="M169" s="349"/>
      <c r="N169" s="350">
        <f>+Tabla13[[#This Row],[Precio Unitario]]*Tabla13[[#This Row],[Cantidad de Insumos]]</f>
        <v>0</v>
      </c>
      <c r="O169" s="351"/>
      <c r="P169" s="429" t="e">
        <f>[4]!Tabla1[[#This Row],[Precio Unitario]]*[4]!Tabla1[[#This Row],[Cantidad de Insumos]]</f>
        <v>#REF!</v>
      </c>
      <c r="Q169" s="430"/>
      <c r="R169" s="339"/>
    </row>
    <row r="170" spans="2:18" ht="12.75" x14ac:dyDescent="0.2">
      <c r="B170" s="352" t="str">
        <f>IF(Tabla13[[#This Row],[Código_Actividad]]="","",CONCATENATE(Tabla13[[#This Row],[POA]],".",Tabla13[[#This Row],[SRS]],".",Tabla13[[#This Row],[AREA]],".",Tabla13[[#This Row],[TIPO]]))</f>
        <v/>
      </c>
      <c r="C170" s="352" t="str">
        <f>IF(Tabla13[[#This Row],[Código_Actividad]]="","",'[3]Formulario PPGR1'!#REF!)</f>
        <v/>
      </c>
      <c r="D170" s="352" t="str">
        <f>IF(Tabla13[[#This Row],[Código_Actividad]]="","",'[3]Formulario PPGR1'!#REF!)</f>
        <v/>
      </c>
      <c r="E170" s="352" t="str">
        <f>IF(Tabla13[[#This Row],[Código_Actividad]]="","",'[3]Formulario PPGR1'!#REF!)</f>
        <v/>
      </c>
      <c r="F170" s="352" t="str">
        <f>IF(Tabla13[[#This Row],[Código_Actividad]]="","",'[3]Formulario PPGR1'!#REF!)</f>
        <v/>
      </c>
      <c r="G170" s="347"/>
      <c r="H170" s="348"/>
      <c r="I170" s="348"/>
      <c r="J170" s="348"/>
      <c r="K170" s="443"/>
      <c r="L170" s="347"/>
      <c r="M170" s="349"/>
      <c r="N170" s="350">
        <f>+Tabla13[[#This Row],[Precio Unitario]]*Tabla13[[#This Row],[Cantidad de Insumos]]</f>
        <v>0</v>
      </c>
      <c r="O170" s="351"/>
      <c r="P170" s="429" t="e">
        <f>[4]!Tabla1[[#This Row],[Precio Unitario]]*[4]!Tabla1[[#This Row],[Cantidad de Insumos]]</f>
        <v>#REF!</v>
      </c>
      <c r="Q170" s="430"/>
      <c r="R170" s="339"/>
    </row>
    <row r="171" spans="2:18" ht="12.75" x14ac:dyDescent="0.2">
      <c r="B171" s="352" t="str">
        <f>IF(Tabla13[[#This Row],[Código_Actividad]]="","",CONCATENATE(Tabla13[[#This Row],[POA]],".",Tabla13[[#This Row],[SRS]],".",Tabla13[[#This Row],[AREA]],".",Tabla13[[#This Row],[TIPO]]))</f>
        <v/>
      </c>
      <c r="C171" s="352" t="str">
        <f>IF(Tabla13[[#This Row],[Código_Actividad]]="","",'[3]Formulario PPGR1'!#REF!)</f>
        <v/>
      </c>
      <c r="D171" s="352" t="str">
        <f>IF(Tabla13[[#This Row],[Código_Actividad]]="","",'[3]Formulario PPGR1'!#REF!)</f>
        <v/>
      </c>
      <c r="E171" s="352" t="str">
        <f>IF(Tabla13[[#This Row],[Código_Actividad]]="","",'[3]Formulario PPGR1'!#REF!)</f>
        <v/>
      </c>
      <c r="F171" s="352" t="str">
        <f>IF(Tabla13[[#This Row],[Código_Actividad]]="","",'[3]Formulario PPGR1'!#REF!)</f>
        <v/>
      </c>
      <c r="G171" s="347"/>
      <c r="H171" s="348"/>
      <c r="I171" s="348"/>
      <c r="J171" s="348"/>
      <c r="K171" s="443"/>
      <c r="L171" s="347"/>
      <c r="M171" s="349"/>
      <c r="N171" s="350">
        <f>+Tabla13[[#This Row],[Precio Unitario]]*Tabla13[[#This Row],[Cantidad de Insumos]]</f>
        <v>0</v>
      </c>
      <c r="O171" s="351"/>
      <c r="P171" s="429" t="e">
        <f>[4]!Tabla1[[#This Row],[Precio Unitario]]*[4]!Tabla1[[#This Row],[Cantidad de Insumos]]</f>
        <v>#REF!</v>
      </c>
      <c r="Q171" s="430"/>
      <c r="R171" s="339"/>
    </row>
    <row r="172" spans="2:18" ht="12.75" x14ac:dyDescent="0.2">
      <c r="B172" s="352" t="str">
        <f>IF(Tabla13[[#This Row],[Código_Actividad]]="","",CONCATENATE(Tabla13[[#This Row],[POA]],".",Tabla13[[#This Row],[SRS]],".",Tabla13[[#This Row],[AREA]],".",Tabla13[[#This Row],[TIPO]]))</f>
        <v/>
      </c>
      <c r="C172" s="352" t="str">
        <f>IF(Tabla13[[#This Row],[Código_Actividad]]="","",'[3]Formulario PPGR1'!#REF!)</f>
        <v/>
      </c>
      <c r="D172" s="352" t="str">
        <f>IF(Tabla13[[#This Row],[Código_Actividad]]="","",'[3]Formulario PPGR1'!#REF!)</f>
        <v/>
      </c>
      <c r="E172" s="352" t="str">
        <f>IF(Tabla13[[#This Row],[Código_Actividad]]="","",'[3]Formulario PPGR1'!#REF!)</f>
        <v/>
      </c>
      <c r="F172" s="352" t="str">
        <f>IF(Tabla13[[#This Row],[Código_Actividad]]="","",'[3]Formulario PPGR1'!#REF!)</f>
        <v/>
      </c>
      <c r="G172" s="347"/>
      <c r="H172" s="348"/>
      <c r="I172" s="348"/>
      <c r="J172" s="348"/>
      <c r="K172" s="443"/>
      <c r="L172" s="347"/>
      <c r="M172" s="349"/>
      <c r="N172" s="350">
        <f>+Tabla13[[#This Row],[Precio Unitario]]*Tabla13[[#This Row],[Cantidad de Insumos]]</f>
        <v>0</v>
      </c>
      <c r="O172" s="351"/>
      <c r="P172" s="429" t="e">
        <f>[4]!Tabla1[[#This Row],[Precio Unitario]]*[4]!Tabla1[[#This Row],[Cantidad de Insumos]]</f>
        <v>#REF!</v>
      </c>
      <c r="Q172" s="430"/>
      <c r="R172" s="339"/>
    </row>
    <row r="173" spans="2:18" ht="12.75" x14ac:dyDescent="0.2">
      <c r="B173" s="352" t="str">
        <f>IF(Tabla13[[#This Row],[Código_Actividad]]="","",CONCATENATE(Tabla13[[#This Row],[POA]],".",Tabla13[[#This Row],[SRS]],".",Tabla13[[#This Row],[AREA]],".",Tabla13[[#This Row],[TIPO]]))</f>
        <v/>
      </c>
      <c r="C173" s="352" t="str">
        <f>IF(Tabla13[[#This Row],[Código_Actividad]]="","",'[3]Formulario PPGR1'!#REF!)</f>
        <v/>
      </c>
      <c r="D173" s="352" t="str">
        <f>IF(Tabla13[[#This Row],[Código_Actividad]]="","",'[3]Formulario PPGR1'!#REF!)</f>
        <v/>
      </c>
      <c r="E173" s="352" t="str">
        <f>IF(Tabla13[[#This Row],[Código_Actividad]]="","",'[3]Formulario PPGR1'!#REF!)</f>
        <v/>
      </c>
      <c r="F173" s="352" t="str">
        <f>IF(Tabla13[[#This Row],[Código_Actividad]]="","",'[3]Formulario PPGR1'!#REF!)</f>
        <v/>
      </c>
      <c r="G173" s="347"/>
      <c r="H173" s="348"/>
      <c r="I173" s="348"/>
      <c r="J173" s="348"/>
      <c r="K173" s="443"/>
      <c r="L173" s="347"/>
      <c r="M173" s="349"/>
      <c r="N173" s="350">
        <f>+Tabla13[[#This Row],[Precio Unitario]]*Tabla13[[#This Row],[Cantidad de Insumos]]</f>
        <v>0</v>
      </c>
      <c r="O173" s="351"/>
      <c r="P173" s="429" t="e">
        <f>[4]!Tabla1[[#This Row],[Precio Unitario]]*[4]!Tabla1[[#This Row],[Cantidad de Insumos]]</f>
        <v>#REF!</v>
      </c>
      <c r="Q173" s="430"/>
      <c r="R173" s="339"/>
    </row>
    <row r="174" spans="2:18" ht="12.75" x14ac:dyDescent="0.2">
      <c r="B174" s="352" t="str">
        <f>IF(Tabla13[[#This Row],[Código_Actividad]]="","",CONCATENATE(Tabla13[[#This Row],[POA]],".",Tabla13[[#This Row],[SRS]],".",Tabla13[[#This Row],[AREA]],".",Tabla13[[#This Row],[TIPO]]))</f>
        <v/>
      </c>
      <c r="C174" s="352" t="str">
        <f>IF(Tabla13[[#This Row],[Código_Actividad]]="","",'[3]Formulario PPGR1'!#REF!)</f>
        <v/>
      </c>
      <c r="D174" s="352" t="str">
        <f>IF(Tabla13[[#This Row],[Código_Actividad]]="","",'[3]Formulario PPGR1'!#REF!)</f>
        <v/>
      </c>
      <c r="E174" s="352" t="str">
        <f>IF(Tabla13[[#This Row],[Código_Actividad]]="","",'[3]Formulario PPGR1'!#REF!)</f>
        <v/>
      </c>
      <c r="F174" s="352" t="str">
        <f>IF(Tabla13[[#This Row],[Código_Actividad]]="","",'[3]Formulario PPGR1'!#REF!)</f>
        <v/>
      </c>
      <c r="G174" s="347"/>
      <c r="H174" s="348"/>
      <c r="I174" s="348"/>
      <c r="J174" s="348"/>
      <c r="K174" s="443"/>
      <c r="L174" s="347"/>
      <c r="M174" s="349"/>
      <c r="N174" s="350">
        <f>+Tabla13[[#This Row],[Precio Unitario]]*Tabla13[[#This Row],[Cantidad de Insumos]]</f>
        <v>0</v>
      </c>
      <c r="O174" s="351"/>
      <c r="P174" s="429" t="e">
        <f>[4]!Tabla1[[#This Row],[Precio Unitario]]*[4]!Tabla1[[#This Row],[Cantidad de Insumos]]</f>
        <v>#REF!</v>
      </c>
      <c r="Q174" s="430"/>
      <c r="R174" s="339"/>
    </row>
    <row r="175" spans="2:18" ht="12.75" x14ac:dyDescent="0.2">
      <c r="B175" s="352" t="str">
        <f>IF(Tabla13[[#This Row],[Código_Actividad]]="","",CONCATENATE(Tabla13[[#This Row],[POA]],".",Tabla13[[#This Row],[SRS]],".",Tabla13[[#This Row],[AREA]],".",Tabla13[[#This Row],[TIPO]]))</f>
        <v/>
      </c>
      <c r="C175" s="352" t="str">
        <f>IF(Tabla13[[#This Row],[Código_Actividad]]="","",'[3]Formulario PPGR1'!#REF!)</f>
        <v/>
      </c>
      <c r="D175" s="352" t="str">
        <f>IF(Tabla13[[#This Row],[Código_Actividad]]="","",'[3]Formulario PPGR1'!#REF!)</f>
        <v/>
      </c>
      <c r="E175" s="352" t="str">
        <f>IF(Tabla13[[#This Row],[Código_Actividad]]="","",'[3]Formulario PPGR1'!#REF!)</f>
        <v/>
      </c>
      <c r="F175" s="352" t="str">
        <f>IF(Tabla13[[#This Row],[Código_Actividad]]="","",'[3]Formulario PPGR1'!#REF!)</f>
        <v/>
      </c>
      <c r="G175" s="347"/>
      <c r="H175" s="348"/>
      <c r="I175" s="348"/>
      <c r="J175" s="348"/>
      <c r="K175" s="443"/>
      <c r="L175" s="347"/>
      <c r="M175" s="349"/>
      <c r="N175" s="350">
        <f>+Tabla13[[#This Row],[Precio Unitario]]*Tabla13[[#This Row],[Cantidad de Insumos]]</f>
        <v>0</v>
      </c>
      <c r="O175" s="351"/>
      <c r="P175" s="429" t="e">
        <f>[4]!Tabla1[[#This Row],[Precio Unitario]]*[4]!Tabla1[[#This Row],[Cantidad de Insumos]]</f>
        <v>#REF!</v>
      </c>
      <c r="Q175" s="430"/>
      <c r="R175" s="339"/>
    </row>
    <row r="176" spans="2:18" ht="12.75" x14ac:dyDescent="0.2">
      <c r="B176" s="352" t="str">
        <f>IF(Tabla13[[#This Row],[Código_Actividad]]="","",CONCATENATE(Tabla13[[#This Row],[POA]],".",Tabla13[[#This Row],[SRS]],".",Tabla13[[#This Row],[AREA]],".",Tabla13[[#This Row],[TIPO]]))</f>
        <v/>
      </c>
      <c r="C176" s="352" t="str">
        <f>IF(Tabla13[[#This Row],[Código_Actividad]]="","",'[3]Formulario PPGR1'!#REF!)</f>
        <v/>
      </c>
      <c r="D176" s="352" t="str">
        <f>IF(Tabla13[[#This Row],[Código_Actividad]]="","",'[3]Formulario PPGR1'!#REF!)</f>
        <v/>
      </c>
      <c r="E176" s="352" t="str">
        <f>IF(Tabla13[[#This Row],[Código_Actividad]]="","",'[3]Formulario PPGR1'!#REF!)</f>
        <v/>
      </c>
      <c r="F176" s="352" t="str">
        <f>IF(Tabla13[[#This Row],[Código_Actividad]]="","",'[3]Formulario PPGR1'!#REF!)</f>
        <v/>
      </c>
      <c r="G176" s="347"/>
      <c r="H176" s="348"/>
      <c r="I176" s="348"/>
      <c r="J176" s="348"/>
      <c r="K176" s="443"/>
      <c r="L176" s="347"/>
      <c r="M176" s="349"/>
      <c r="N176" s="350">
        <f>+Tabla13[[#This Row],[Precio Unitario]]*Tabla13[[#This Row],[Cantidad de Insumos]]</f>
        <v>0</v>
      </c>
      <c r="O176" s="351"/>
      <c r="P176" s="429" t="e">
        <f>[4]!Tabla1[[#This Row],[Precio Unitario]]*[4]!Tabla1[[#This Row],[Cantidad de Insumos]]</f>
        <v>#REF!</v>
      </c>
      <c r="Q176" s="430"/>
      <c r="R176" s="339"/>
    </row>
    <row r="177" spans="2:18" ht="12.75" x14ac:dyDescent="0.2">
      <c r="B177" s="352" t="str">
        <f>IF(Tabla13[[#This Row],[Código_Actividad]]="","",CONCATENATE(Tabla13[[#This Row],[POA]],".",Tabla13[[#This Row],[SRS]],".",Tabla13[[#This Row],[AREA]],".",Tabla13[[#This Row],[TIPO]]))</f>
        <v/>
      </c>
      <c r="C177" s="352" t="str">
        <f>IF(Tabla13[[#This Row],[Código_Actividad]]="","",'[3]Formulario PPGR1'!#REF!)</f>
        <v/>
      </c>
      <c r="D177" s="352" t="str">
        <f>IF(Tabla13[[#This Row],[Código_Actividad]]="","",'[3]Formulario PPGR1'!#REF!)</f>
        <v/>
      </c>
      <c r="E177" s="352" t="str">
        <f>IF(Tabla13[[#This Row],[Código_Actividad]]="","",'[3]Formulario PPGR1'!#REF!)</f>
        <v/>
      </c>
      <c r="F177" s="352" t="str">
        <f>IF(Tabla13[[#This Row],[Código_Actividad]]="","",'[3]Formulario PPGR1'!#REF!)</f>
        <v/>
      </c>
      <c r="G177" s="347"/>
      <c r="H177" s="348"/>
      <c r="I177" s="348"/>
      <c r="J177" s="348"/>
      <c r="K177" s="443"/>
      <c r="L177" s="347"/>
      <c r="M177" s="349"/>
      <c r="N177" s="350">
        <f>+Tabla13[[#This Row],[Precio Unitario]]*Tabla13[[#This Row],[Cantidad de Insumos]]</f>
        <v>0</v>
      </c>
      <c r="O177" s="351"/>
      <c r="P177" s="429" t="e">
        <f>[4]!Tabla1[[#This Row],[Precio Unitario]]*[4]!Tabla1[[#This Row],[Cantidad de Insumos]]</f>
        <v>#REF!</v>
      </c>
      <c r="Q177" s="430"/>
      <c r="R177" s="339"/>
    </row>
    <row r="178" spans="2:18" ht="12.75" x14ac:dyDescent="0.2">
      <c r="B178" s="352" t="str">
        <f>IF(Tabla13[[#This Row],[Código_Actividad]]="","",CONCATENATE(Tabla13[[#This Row],[POA]],".",Tabla13[[#This Row],[SRS]],".",Tabla13[[#This Row],[AREA]],".",Tabla13[[#This Row],[TIPO]]))</f>
        <v/>
      </c>
      <c r="C178" s="352" t="str">
        <f>IF(Tabla13[[#This Row],[Código_Actividad]]="","",'[3]Formulario PPGR1'!#REF!)</f>
        <v/>
      </c>
      <c r="D178" s="352" t="str">
        <f>IF(Tabla13[[#This Row],[Código_Actividad]]="","",'[3]Formulario PPGR1'!#REF!)</f>
        <v/>
      </c>
      <c r="E178" s="352" t="str">
        <f>IF(Tabla13[[#This Row],[Código_Actividad]]="","",'[3]Formulario PPGR1'!#REF!)</f>
        <v/>
      </c>
      <c r="F178" s="352" t="str">
        <f>IF(Tabla13[[#This Row],[Código_Actividad]]="","",'[3]Formulario PPGR1'!#REF!)</f>
        <v/>
      </c>
      <c r="G178" s="347"/>
      <c r="H178" s="348"/>
      <c r="I178" s="348"/>
      <c r="J178" s="348"/>
      <c r="K178" s="443"/>
      <c r="L178" s="347"/>
      <c r="M178" s="349"/>
      <c r="N178" s="350">
        <f>+Tabla13[[#This Row],[Precio Unitario]]*Tabla13[[#This Row],[Cantidad de Insumos]]</f>
        <v>0</v>
      </c>
      <c r="O178" s="351"/>
      <c r="P178" s="429" t="e">
        <f>[4]!Tabla1[[#This Row],[Precio Unitario]]*[4]!Tabla1[[#This Row],[Cantidad de Insumos]]</f>
        <v>#REF!</v>
      </c>
      <c r="Q178" s="430"/>
      <c r="R178" s="339"/>
    </row>
    <row r="179" spans="2:18" ht="12.75" x14ac:dyDescent="0.2">
      <c r="B179" s="352" t="str">
        <f>IF(Tabla13[[#This Row],[Código_Actividad]]="","",CONCATENATE(Tabla13[[#This Row],[POA]],".",Tabla13[[#This Row],[SRS]],".",Tabla13[[#This Row],[AREA]],".",Tabla13[[#This Row],[TIPO]]))</f>
        <v/>
      </c>
      <c r="C179" s="352" t="str">
        <f>IF(Tabla13[[#This Row],[Código_Actividad]]="","",'[3]Formulario PPGR1'!#REF!)</f>
        <v/>
      </c>
      <c r="D179" s="352" t="str">
        <f>IF(Tabla13[[#This Row],[Código_Actividad]]="","",'[3]Formulario PPGR1'!#REF!)</f>
        <v/>
      </c>
      <c r="E179" s="352" t="str">
        <f>IF(Tabla13[[#This Row],[Código_Actividad]]="","",'[3]Formulario PPGR1'!#REF!)</f>
        <v/>
      </c>
      <c r="F179" s="352" t="str">
        <f>IF(Tabla13[[#This Row],[Código_Actividad]]="","",'[3]Formulario PPGR1'!#REF!)</f>
        <v/>
      </c>
      <c r="G179" s="347"/>
      <c r="H179" s="348"/>
      <c r="I179" s="348"/>
      <c r="J179" s="348"/>
      <c r="K179" s="443"/>
      <c r="L179" s="347"/>
      <c r="M179" s="349"/>
      <c r="N179" s="350">
        <f>+Tabla13[[#This Row],[Precio Unitario]]*Tabla13[[#This Row],[Cantidad de Insumos]]</f>
        <v>0</v>
      </c>
      <c r="O179" s="351"/>
      <c r="P179" s="429" t="e">
        <f>[4]!Tabla1[[#This Row],[Precio Unitario]]*[4]!Tabla1[[#This Row],[Cantidad de Insumos]]</f>
        <v>#REF!</v>
      </c>
      <c r="Q179" s="430"/>
      <c r="R179" s="339"/>
    </row>
    <row r="180" spans="2:18" ht="12.75" x14ac:dyDescent="0.2">
      <c r="B180" s="352" t="str">
        <f>IF(Tabla13[[#This Row],[Código_Actividad]]="","",CONCATENATE(Tabla13[[#This Row],[POA]],".",Tabla13[[#This Row],[SRS]],".",Tabla13[[#This Row],[AREA]],".",Tabla13[[#This Row],[TIPO]]))</f>
        <v/>
      </c>
      <c r="C180" s="352" t="str">
        <f>IF(Tabla13[[#This Row],[Código_Actividad]]="","",'[3]Formulario PPGR1'!#REF!)</f>
        <v/>
      </c>
      <c r="D180" s="352" t="str">
        <f>IF(Tabla13[[#This Row],[Código_Actividad]]="","",'[3]Formulario PPGR1'!#REF!)</f>
        <v/>
      </c>
      <c r="E180" s="352" t="str">
        <f>IF(Tabla13[[#This Row],[Código_Actividad]]="","",'[3]Formulario PPGR1'!#REF!)</f>
        <v/>
      </c>
      <c r="F180" s="352" t="str">
        <f>IF(Tabla13[[#This Row],[Código_Actividad]]="","",'[3]Formulario PPGR1'!#REF!)</f>
        <v/>
      </c>
      <c r="G180" s="347"/>
      <c r="H180" s="348"/>
      <c r="I180" s="348"/>
      <c r="J180" s="348"/>
      <c r="K180" s="443"/>
      <c r="L180" s="347"/>
      <c r="M180" s="349"/>
      <c r="N180" s="350">
        <f>+Tabla13[[#This Row],[Precio Unitario]]*Tabla13[[#This Row],[Cantidad de Insumos]]</f>
        <v>0</v>
      </c>
      <c r="O180" s="351"/>
      <c r="P180" s="429" t="e">
        <f>[4]!Tabla1[[#This Row],[Precio Unitario]]*[4]!Tabla1[[#This Row],[Cantidad de Insumos]]</f>
        <v>#REF!</v>
      </c>
      <c r="Q180" s="430"/>
      <c r="R180" s="339"/>
    </row>
    <row r="181" spans="2:18" ht="12.75" x14ac:dyDescent="0.2">
      <c r="B181" s="352" t="str">
        <f>IF(Tabla13[[#This Row],[Código_Actividad]]="","",CONCATENATE(Tabla13[[#This Row],[POA]],".",Tabla13[[#This Row],[SRS]],".",Tabla13[[#This Row],[AREA]],".",Tabla13[[#This Row],[TIPO]]))</f>
        <v/>
      </c>
      <c r="C181" s="352" t="str">
        <f>IF(Tabla13[[#This Row],[Código_Actividad]]="","",'[3]Formulario PPGR1'!#REF!)</f>
        <v/>
      </c>
      <c r="D181" s="352" t="str">
        <f>IF(Tabla13[[#This Row],[Código_Actividad]]="","",'[3]Formulario PPGR1'!#REF!)</f>
        <v/>
      </c>
      <c r="E181" s="352" t="str">
        <f>IF(Tabla13[[#This Row],[Código_Actividad]]="","",'[3]Formulario PPGR1'!#REF!)</f>
        <v/>
      </c>
      <c r="F181" s="352" t="str">
        <f>IF(Tabla13[[#This Row],[Código_Actividad]]="","",'[3]Formulario PPGR1'!#REF!)</f>
        <v/>
      </c>
      <c r="G181" s="347"/>
      <c r="H181" s="348"/>
      <c r="I181" s="348"/>
      <c r="J181" s="348"/>
      <c r="K181" s="443"/>
      <c r="L181" s="347"/>
      <c r="M181" s="349"/>
      <c r="N181" s="350">
        <f>+Tabla13[[#This Row],[Precio Unitario]]*Tabla13[[#This Row],[Cantidad de Insumos]]</f>
        <v>0</v>
      </c>
      <c r="O181" s="351"/>
      <c r="P181" s="429" t="e">
        <f>[4]!Tabla1[[#This Row],[Precio Unitario]]*[4]!Tabla1[[#This Row],[Cantidad de Insumos]]</f>
        <v>#REF!</v>
      </c>
      <c r="Q181" s="430"/>
      <c r="R181" s="339"/>
    </row>
    <row r="182" spans="2:18" ht="12.75" x14ac:dyDescent="0.2">
      <c r="B182" s="352" t="str">
        <f>IF(Tabla13[[#This Row],[Código_Actividad]]="","",CONCATENATE(Tabla13[[#This Row],[POA]],".",Tabla13[[#This Row],[SRS]],".",Tabla13[[#This Row],[AREA]],".",Tabla13[[#This Row],[TIPO]]))</f>
        <v/>
      </c>
      <c r="C182" s="352" t="str">
        <f>IF(Tabla13[[#This Row],[Código_Actividad]]="","",'[3]Formulario PPGR1'!#REF!)</f>
        <v/>
      </c>
      <c r="D182" s="352" t="str">
        <f>IF(Tabla13[[#This Row],[Código_Actividad]]="","",'[3]Formulario PPGR1'!#REF!)</f>
        <v/>
      </c>
      <c r="E182" s="352" t="str">
        <f>IF(Tabla13[[#This Row],[Código_Actividad]]="","",'[3]Formulario PPGR1'!#REF!)</f>
        <v/>
      </c>
      <c r="F182" s="352" t="str">
        <f>IF(Tabla13[[#This Row],[Código_Actividad]]="","",'[3]Formulario PPGR1'!#REF!)</f>
        <v/>
      </c>
      <c r="G182" s="347"/>
      <c r="H182" s="348"/>
      <c r="I182" s="348"/>
      <c r="J182" s="348"/>
      <c r="K182" s="443"/>
      <c r="L182" s="347"/>
      <c r="M182" s="349"/>
      <c r="N182" s="350">
        <f>+Tabla13[[#This Row],[Precio Unitario]]*Tabla13[[#This Row],[Cantidad de Insumos]]</f>
        <v>0</v>
      </c>
      <c r="O182" s="351"/>
      <c r="P182" s="429" t="e">
        <f>[4]!Tabla1[[#This Row],[Precio Unitario]]*[4]!Tabla1[[#This Row],[Cantidad de Insumos]]</f>
        <v>#REF!</v>
      </c>
      <c r="Q182" s="430"/>
      <c r="R182" s="339"/>
    </row>
    <row r="183" spans="2:18" ht="12.75" x14ac:dyDescent="0.2">
      <c r="B183" s="352" t="str">
        <f>IF(Tabla13[[#This Row],[Código_Actividad]]="","",CONCATENATE(Tabla13[[#This Row],[POA]],".",Tabla13[[#This Row],[SRS]],".",Tabla13[[#This Row],[AREA]],".",Tabla13[[#This Row],[TIPO]]))</f>
        <v/>
      </c>
      <c r="C183" s="352" t="str">
        <f>IF(Tabla13[[#This Row],[Código_Actividad]]="","",'[3]Formulario PPGR1'!#REF!)</f>
        <v/>
      </c>
      <c r="D183" s="352" t="str">
        <f>IF(Tabla13[[#This Row],[Código_Actividad]]="","",'[3]Formulario PPGR1'!#REF!)</f>
        <v/>
      </c>
      <c r="E183" s="352" t="str">
        <f>IF(Tabla13[[#This Row],[Código_Actividad]]="","",'[3]Formulario PPGR1'!#REF!)</f>
        <v/>
      </c>
      <c r="F183" s="352" t="str">
        <f>IF(Tabla13[[#This Row],[Código_Actividad]]="","",'[3]Formulario PPGR1'!#REF!)</f>
        <v/>
      </c>
      <c r="G183" s="347"/>
      <c r="H183" s="348"/>
      <c r="I183" s="348"/>
      <c r="J183" s="348"/>
      <c r="K183" s="443"/>
      <c r="L183" s="347"/>
      <c r="M183" s="349"/>
      <c r="N183" s="350">
        <f>+Tabla13[[#This Row],[Precio Unitario]]*Tabla13[[#This Row],[Cantidad de Insumos]]</f>
        <v>0</v>
      </c>
      <c r="O183" s="351"/>
      <c r="P183" s="429" t="e">
        <f>[4]!Tabla1[[#This Row],[Precio Unitario]]*[4]!Tabla1[[#This Row],[Cantidad de Insumos]]</f>
        <v>#REF!</v>
      </c>
      <c r="Q183" s="430"/>
      <c r="R183" s="339"/>
    </row>
    <row r="184" spans="2:18" ht="12.75" x14ac:dyDescent="0.2">
      <c r="B184" s="352" t="str">
        <f>IF(Tabla13[[#This Row],[Código_Actividad]]="","",CONCATENATE(Tabla13[[#This Row],[POA]],".",Tabla13[[#This Row],[SRS]],".",Tabla13[[#This Row],[AREA]],".",Tabla13[[#This Row],[TIPO]]))</f>
        <v/>
      </c>
      <c r="C184" s="352" t="str">
        <f>IF(Tabla13[[#This Row],[Código_Actividad]]="","",'[3]Formulario PPGR1'!#REF!)</f>
        <v/>
      </c>
      <c r="D184" s="352" t="str">
        <f>IF(Tabla13[[#This Row],[Código_Actividad]]="","",'[3]Formulario PPGR1'!#REF!)</f>
        <v/>
      </c>
      <c r="E184" s="352" t="str">
        <f>IF(Tabla13[[#This Row],[Código_Actividad]]="","",'[3]Formulario PPGR1'!#REF!)</f>
        <v/>
      </c>
      <c r="F184" s="352" t="str">
        <f>IF(Tabla13[[#This Row],[Código_Actividad]]="","",'[3]Formulario PPGR1'!#REF!)</f>
        <v/>
      </c>
      <c r="G184" s="347"/>
      <c r="H184" s="348"/>
      <c r="I184" s="348"/>
      <c r="J184" s="348"/>
      <c r="K184" s="443"/>
      <c r="L184" s="347"/>
      <c r="M184" s="349"/>
      <c r="N184" s="350">
        <f>+Tabla13[[#This Row],[Precio Unitario]]*Tabla13[[#This Row],[Cantidad de Insumos]]</f>
        <v>0</v>
      </c>
      <c r="O184" s="351"/>
      <c r="P184" s="429" t="e">
        <f>[4]!Tabla1[[#This Row],[Precio Unitario]]*[4]!Tabla1[[#This Row],[Cantidad de Insumos]]</f>
        <v>#REF!</v>
      </c>
      <c r="Q184" s="430"/>
      <c r="R184" s="339"/>
    </row>
    <row r="185" spans="2:18" ht="12.75" x14ac:dyDescent="0.2">
      <c r="B185" s="352" t="str">
        <f>IF(Tabla13[[#This Row],[Código_Actividad]]="","",CONCATENATE(Tabla13[[#This Row],[POA]],".",Tabla13[[#This Row],[SRS]],".",Tabla13[[#This Row],[AREA]],".",Tabla13[[#This Row],[TIPO]]))</f>
        <v/>
      </c>
      <c r="C185" s="352" t="str">
        <f>IF(Tabla13[[#This Row],[Código_Actividad]]="","",'[3]Formulario PPGR1'!#REF!)</f>
        <v/>
      </c>
      <c r="D185" s="352" t="str">
        <f>IF(Tabla13[[#This Row],[Código_Actividad]]="","",'[3]Formulario PPGR1'!#REF!)</f>
        <v/>
      </c>
      <c r="E185" s="352" t="str">
        <f>IF(Tabla13[[#This Row],[Código_Actividad]]="","",'[3]Formulario PPGR1'!#REF!)</f>
        <v/>
      </c>
      <c r="F185" s="352" t="str">
        <f>IF(Tabla13[[#This Row],[Código_Actividad]]="","",'[3]Formulario PPGR1'!#REF!)</f>
        <v/>
      </c>
      <c r="G185" s="347"/>
      <c r="H185" s="348"/>
      <c r="I185" s="348"/>
      <c r="J185" s="348"/>
      <c r="K185" s="443"/>
      <c r="L185" s="347"/>
      <c r="M185" s="349"/>
      <c r="N185" s="350">
        <f>+Tabla13[[#This Row],[Precio Unitario]]*Tabla13[[#This Row],[Cantidad de Insumos]]</f>
        <v>0</v>
      </c>
      <c r="O185" s="351"/>
      <c r="P185" s="429" t="e">
        <f>[4]!Tabla1[[#This Row],[Precio Unitario]]*[4]!Tabla1[[#This Row],[Cantidad de Insumos]]</f>
        <v>#REF!</v>
      </c>
      <c r="Q185" s="430"/>
      <c r="R185" s="339"/>
    </row>
    <row r="186" spans="2:18" ht="12.75" x14ac:dyDescent="0.2">
      <c r="B186" s="352" t="str">
        <f>IF(Tabla13[[#This Row],[Código_Actividad]]="","",CONCATENATE(Tabla13[[#This Row],[POA]],".",Tabla13[[#This Row],[SRS]],".",Tabla13[[#This Row],[AREA]],".",Tabla13[[#This Row],[TIPO]]))</f>
        <v/>
      </c>
      <c r="C186" s="352" t="str">
        <f>IF(Tabla13[[#This Row],[Código_Actividad]]="","",'[3]Formulario PPGR1'!#REF!)</f>
        <v/>
      </c>
      <c r="D186" s="352" t="str">
        <f>IF(Tabla13[[#This Row],[Código_Actividad]]="","",'[3]Formulario PPGR1'!#REF!)</f>
        <v/>
      </c>
      <c r="E186" s="352" t="str">
        <f>IF(Tabla13[[#This Row],[Código_Actividad]]="","",'[3]Formulario PPGR1'!#REF!)</f>
        <v/>
      </c>
      <c r="F186" s="352" t="str">
        <f>IF(Tabla13[[#This Row],[Código_Actividad]]="","",'[3]Formulario PPGR1'!#REF!)</f>
        <v/>
      </c>
      <c r="G186" s="347"/>
      <c r="H186" s="348"/>
      <c r="I186" s="348"/>
      <c r="J186" s="348"/>
      <c r="K186" s="443"/>
      <c r="L186" s="347"/>
      <c r="M186" s="349"/>
      <c r="N186" s="350">
        <f>+Tabla13[[#This Row],[Precio Unitario]]*Tabla13[[#This Row],[Cantidad de Insumos]]</f>
        <v>0</v>
      </c>
      <c r="O186" s="351"/>
      <c r="P186" s="429" t="e">
        <f>[4]!Tabla1[[#This Row],[Precio Unitario]]*[4]!Tabla1[[#This Row],[Cantidad de Insumos]]</f>
        <v>#REF!</v>
      </c>
      <c r="Q186" s="430"/>
      <c r="R186" s="339"/>
    </row>
    <row r="187" spans="2:18" ht="12.75" x14ac:dyDescent="0.2">
      <c r="B187" s="352" t="str">
        <f>IF(Tabla13[[#This Row],[Código_Actividad]]="","",CONCATENATE(Tabla13[[#This Row],[POA]],".",Tabla13[[#This Row],[SRS]],".",Tabla13[[#This Row],[AREA]],".",Tabla13[[#This Row],[TIPO]]))</f>
        <v/>
      </c>
      <c r="C187" s="352" t="str">
        <f>IF(Tabla13[[#This Row],[Código_Actividad]]="","",'[3]Formulario PPGR1'!#REF!)</f>
        <v/>
      </c>
      <c r="D187" s="352" t="str">
        <f>IF(Tabla13[[#This Row],[Código_Actividad]]="","",'[3]Formulario PPGR1'!#REF!)</f>
        <v/>
      </c>
      <c r="E187" s="352" t="str">
        <f>IF(Tabla13[[#This Row],[Código_Actividad]]="","",'[3]Formulario PPGR1'!#REF!)</f>
        <v/>
      </c>
      <c r="F187" s="352" t="str">
        <f>IF(Tabla13[[#This Row],[Código_Actividad]]="","",'[3]Formulario PPGR1'!#REF!)</f>
        <v/>
      </c>
      <c r="G187" s="347"/>
      <c r="H187" s="348"/>
      <c r="I187" s="348"/>
      <c r="J187" s="348"/>
      <c r="K187" s="443"/>
      <c r="L187" s="347"/>
      <c r="M187" s="349"/>
      <c r="N187" s="350">
        <f>+Tabla13[[#This Row],[Precio Unitario]]*Tabla13[[#This Row],[Cantidad de Insumos]]</f>
        <v>0</v>
      </c>
      <c r="O187" s="351"/>
      <c r="P187" s="429" t="e">
        <f>[4]!Tabla1[[#This Row],[Precio Unitario]]*[4]!Tabla1[[#This Row],[Cantidad de Insumos]]</f>
        <v>#REF!</v>
      </c>
      <c r="Q187" s="430"/>
      <c r="R187" s="339"/>
    </row>
    <row r="188" spans="2:18" ht="12.75" x14ac:dyDescent="0.2">
      <c r="B188" s="352" t="str">
        <f>IF(Tabla13[[#This Row],[Código_Actividad]]="","",CONCATENATE(Tabla13[[#This Row],[POA]],".",Tabla13[[#This Row],[SRS]],".",Tabla13[[#This Row],[AREA]],".",Tabla13[[#This Row],[TIPO]]))</f>
        <v/>
      </c>
      <c r="C188" s="352" t="str">
        <f>IF(Tabla13[[#This Row],[Código_Actividad]]="","",'[3]Formulario PPGR1'!#REF!)</f>
        <v/>
      </c>
      <c r="D188" s="352" t="str">
        <f>IF(Tabla13[[#This Row],[Código_Actividad]]="","",'[3]Formulario PPGR1'!#REF!)</f>
        <v/>
      </c>
      <c r="E188" s="352" t="str">
        <f>IF(Tabla13[[#This Row],[Código_Actividad]]="","",'[3]Formulario PPGR1'!#REF!)</f>
        <v/>
      </c>
      <c r="F188" s="352" t="str">
        <f>IF(Tabla13[[#This Row],[Código_Actividad]]="","",'[3]Formulario PPGR1'!#REF!)</f>
        <v/>
      </c>
      <c r="G188" s="347"/>
      <c r="H188" s="348"/>
      <c r="I188" s="348"/>
      <c r="J188" s="348"/>
      <c r="K188" s="443"/>
      <c r="L188" s="347"/>
      <c r="M188" s="349"/>
      <c r="N188" s="350">
        <f>+Tabla13[[#This Row],[Precio Unitario]]*Tabla13[[#This Row],[Cantidad de Insumos]]</f>
        <v>0</v>
      </c>
      <c r="O188" s="351"/>
      <c r="P188" s="429" t="e">
        <f>[4]!Tabla1[[#This Row],[Precio Unitario]]*[4]!Tabla1[[#This Row],[Cantidad de Insumos]]</f>
        <v>#REF!</v>
      </c>
      <c r="Q188" s="430"/>
      <c r="R188" s="339"/>
    </row>
    <row r="189" spans="2:18" ht="12.75" x14ac:dyDescent="0.2">
      <c r="B189" s="352" t="str">
        <f>IF(Tabla13[[#This Row],[Código_Actividad]]="","",CONCATENATE(Tabla13[[#This Row],[POA]],".",Tabla13[[#This Row],[SRS]],".",Tabla13[[#This Row],[AREA]],".",Tabla13[[#This Row],[TIPO]]))</f>
        <v/>
      </c>
      <c r="C189" s="352" t="str">
        <f>IF(Tabla13[[#This Row],[Código_Actividad]]="","",'[3]Formulario PPGR1'!#REF!)</f>
        <v/>
      </c>
      <c r="D189" s="352" t="str">
        <f>IF(Tabla13[[#This Row],[Código_Actividad]]="","",'[3]Formulario PPGR1'!#REF!)</f>
        <v/>
      </c>
      <c r="E189" s="352" t="str">
        <f>IF(Tabla13[[#This Row],[Código_Actividad]]="","",'[3]Formulario PPGR1'!#REF!)</f>
        <v/>
      </c>
      <c r="F189" s="352" t="str">
        <f>IF(Tabla13[[#This Row],[Código_Actividad]]="","",'[3]Formulario PPGR1'!#REF!)</f>
        <v/>
      </c>
      <c r="G189" s="347"/>
      <c r="H189" s="348"/>
      <c r="I189" s="348"/>
      <c r="J189" s="348"/>
      <c r="K189" s="443"/>
      <c r="L189" s="347"/>
      <c r="M189" s="349"/>
      <c r="N189" s="350">
        <f>+Tabla13[[#This Row],[Precio Unitario]]*Tabla13[[#This Row],[Cantidad de Insumos]]</f>
        <v>0</v>
      </c>
      <c r="O189" s="351"/>
      <c r="P189" s="429" t="e">
        <f>[4]!Tabla1[[#This Row],[Precio Unitario]]*[4]!Tabla1[[#This Row],[Cantidad de Insumos]]</f>
        <v>#REF!</v>
      </c>
      <c r="Q189" s="430"/>
      <c r="R189" s="339"/>
    </row>
    <row r="190" spans="2:18" ht="12.75" x14ac:dyDescent="0.2">
      <c r="B190" s="352" t="str">
        <f>IF(Tabla13[[#This Row],[Código_Actividad]]="","",CONCATENATE(Tabla13[[#This Row],[POA]],".",Tabla13[[#This Row],[SRS]],".",Tabla13[[#This Row],[AREA]],".",Tabla13[[#This Row],[TIPO]]))</f>
        <v/>
      </c>
      <c r="C190" s="352" t="str">
        <f>IF(Tabla13[[#This Row],[Código_Actividad]]="","",'[3]Formulario PPGR1'!#REF!)</f>
        <v/>
      </c>
      <c r="D190" s="352" t="str">
        <f>IF(Tabla13[[#This Row],[Código_Actividad]]="","",'[3]Formulario PPGR1'!#REF!)</f>
        <v/>
      </c>
      <c r="E190" s="352" t="str">
        <f>IF(Tabla13[[#This Row],[Código_Actividad]]="","",'[3]Formulario PPGR1'!#REF!)</f>
        <v/>
      </c>
      <c r="F190" s="352" t="str">
        <f>IF(Tabla13[[#This Row],[Código_Actividad]]="","",'[3]Formulario PPGR1'!#REF!)</f>
        <v/>
      </c>
      <c r="G190" s="347"/>
      <c r="H190" s="348"/>
      <c r="I190" s="348"/>
      <c r="J190" s="348"/>
      <c r="K190" s="443"/>
      <c r="L190" s="347"/>
      <c r="M190" s="349"/>
      <c r="N190" s="350">
        <f>+Tabla13[[#This Row],[Precio Unitario]]*Tabla13[[#This Row],[Cantidad de Insumos]]</f>
        <v>0</v>
      </c>
      <c r="O190" s="351"/>
      <c r="P190" s="429" t="e">
        <f>[4]!Tabla1[[#This Row],[Precio Unitario]]*[4]!Tabla1[[#This Row],[Cantidad de Insumos]]</f>
        <v>#REF!</v>
      </c>
      <c r="Q190" s="430"/>
      <c r="R190" s="339"/>
    </row>
    <row r="191" spans="2:18" ht="12.75" x14ac:dyDescent="0.2">
      <c r="B191" s="352" t="str">
        <f>IF(Tabla13[[#This Row],[Código_Actividad]]="","",CONCATENATE(Tabla13[[#This Row],[POA]],".",Tabla13[[#This Row],[SRS]],".",Tabla13[[#This Row],[AREA]],".",Tabla13[[#This Row],[TIPO]]))</f>
        <v/>
      </c>
      <c r="C191" s="352" t="str">
        <f>IF(Tabla13[[#This Row],[Código_Actividad]]="","",'[3]Formulario PPGR1'!#REF!)</f>
        <v/>
      </c>
      <c r="D191" s="352" t="str">
        <f>IF(Tabla13[[#This Row],[Código_Actividad]]="","",'[3]Formulario PPGR1'!#REF!)</f>
        <v/>
      </c>
      <c r="E191" s="352" t="str">
        <f>IF(Tabla13[[#This Row],[Código_Actividad]]="","",'[3]Formulario PPGR1'!#REF!)</f>
        <v/>
      </c>
      <c r="F191" s="352" t="str">
        <f>IF(Tabla13[[#This Row],[Código_Actividad]]="","",'[3]Formulario PPGR1'!#REF!)</f>
        <v/>
      </c>
      <c r="G191" s="347"/>
      <c r="H191" s="348"/>
      <c r="I191" s="348"/>
      <c r="J191" s="348"/>
      <c r="K191" s="443"/>
      <c r="L191" s="347"/>
      <c r="M191" s="349"/>
      <c r="N191" s="350">
        <f>+Tabla13[[#This Row],[Precio Unitario]]*Tabla13[[#This Row],[Cantidad de Insumos]]</f>
        <v>0</v>
      </c>
      <c r="O191" s="351"/>
      <c r="P191" s="429" t="e">
        <f>[4]!Tabla1[[#This Row],[Precio Unitario]]*[4]!Tabla1[[#This Row],[Cantidad de Insumos]]</f>
        <v>#REF!</v>
      </c>
      <c r="Q191" s="430"/>
      <c r="R191" s="339"/>
    </row>
    <row r="192" spans="2:18" ht="12.75" x14ac:dyDescent="0.2">
      <c r="B192" s="352" t="str">
        <f>IF(Tabla13[[#This Row],[Código_Actividad]]="","",CONCATENATE(Tabla13[[#This Row],[POA]],".",Tabla13[[#This Row],[SRS]],".",Tabla13[[#This Row],[AREA]],".",Tabla13[[#This Row],[TIPO]]))</f>
        <v/>
      </c>
      <c r="C192" s="352" t="str">
        <f>IF(Tabla13[[#This Row],[Código_Actividad]]="","",'[3]Formulario PPGR1'!#REF!)</f>
        <v/>
      </c>
      <c r="D192" s="352" t="str">
        <f>IF(Tabla13[[#This Row],[Código_Actividad]]="","",'[3]Formulario PPGR1'!#REF!)</f>
        <v/>
      </c>
      <c r="E192" s="352" t="str">
        <f>IF(Tabla13[[#This Row],[Código_Actividad]]="","",'[3]Formulario PPGR1'!#REF!)</f>
        <v/>
      </c>
      <c r="F192" s="352" t="str">
        <f>IF(Tabla13[[#This Row],[Código_Actividad]]="","",'[3]Formulario PPGR1'!#REF!)</f>
        <v/>
      </c>
      <c r="G192" s="347"/>
      <c r="H192" s="348"/>
      <c r="I192" s="348"/>
      <c r="J192" s="348"/>
      <c r="K192" s="443"/>
      <c r="L192" s="347"/>
      <c r="M192" s="349"/>
      <c r="N192" s="350">
        <f>+Tabla13[[#This Row],[Precio Unitario]]*Tabla13[[#This Row],[Cantidad de Insumos]]</f>
        <v>0</v>
      </c>
      <c r="O192" s="351"/>
      <c r="P192" s="429" t="e">
        <f>[4]!Tabla1[[#This Row],[Precio Unitario]]*[4]!Tabla1[[#This Row],[Cantidad de Insumos]]</f>
        <v>#REF!</v>
      </c>
      <c r="Q192" s="430"/>
      <c r="R192" s="339"/>
    </row>
    <row r="193" spans="2:18" ht="12.75" x14ac:dyDescent="0.2">
      <c r="B193" s="352" t="str">
        <f>IF(Tabla13[[#This Row],[Código_Actividad]]="","",CONCATENATE(Tabla13[[#This Row],[POA]],".",Tabla13[[#This Row],[SRS]],".",Tabla13[[#This Row],[AREA]],".",Tabla13[[#This Row],[TIPO]]))</f>
        <v/>
      </c>
      <c r="C193" s="352" t="str">
        <f>IF(Tabla13[[#This Row],[Código_Actividad]]="","",'[3]Formulario PPGR1'!#REF!)</f>
        <v/>
      </c>
      <c r="D193" s="352" t="str">
        <f>IF(Tabla13[[#This Row],[Código_Actividad]]="","",'[3]Formulario PPGR1'!#REF!)</f>
        <v/>
      </c>
      <c r="E193" s="352" t="str">
        <f>IF(Tabla13[[#This Row],[Código_Actividad]]="","",'[3]Formulario PPGR1'!#REF!)</f>
        <v/>
      </c>
      <c r="F193" s="352" t="str">
        <f>IF(Tabla13[[#This Row],[Código_Actividad]]="","",'[3]Formulario PPGR1'!#REF!)</f>
        <v/>
      </c>
      <c r="G193" s="347"/>
      <c r="H193" s="348"/>
      <c r="I193" s="348"/>
      <c r="J193" s="348"/>
      <c r="K193" s="443"/>
      <c r="L193" s="347"/>
      <c r="M193" s="349"/>
      <c r="N193" s="350">
        <f>+Tabla13[[#This Row],[Precio Unitario]]*Tabla13[[#This Row],[Cantidad de Insumos]]</f>
        <v>0</v>
      </c>
      <c r="O193" s="351"/>
      <c r="P193" s="429" t="e">
        <f>[4]!Tabla1[[#This Row],[Precio Unitario]]*[4]!Tabla1[[#This Row],[Cantidad de Insumos]]</f>
        <v>#REF!</v>
      </c>
      <c r="Q193" s="430"/>
      <c r="R193" s="339"/>
    </row>
    <row r="194" spans="2:18" ht="12.75" x14ac:dyDescent="0.2">
      <c r="B194" s="352" t="str">
        <f>IF(Tabla13[[#This Row],[Código_Actividad]]="","",CONCATENATE(Tabla13[[#This Row],[POA]],".",Tabla13[[#This Row],[SRS]],".",Tabla13[[#This Row],[AREA]],".",Tabla13[[#This Row],[TIPO]]))</f>
        <v/>
      </c>
      <c r="C194" s="352" t="str">
        <f>IF(Tabla13[[#This Row],[Código_Actividad]]="","",'[3]Formulario PPGR1'!#REF!)</f>
        <v/>
      </c>
      <c r="D194" s="352" t="str">
        <f>IF(Tabla13[[#This Row],[Código_Actividad]]="","",'[3]Formulario PPGR1'!#REF!)</f>
        <v/>
      </c>
      <c r="E194" s="352" t="str">
        <f>IF(Tabla13[[#This Row],[Código_Actividad]]="","",'[3]Formulario PPGR1'!#REF!)</f>
        <v/>
      </c>
      <c r="F194" s="352" t="str">
        <f>IF(Tabla13[[#This Row],[Código_Actividad]]="","",'[3]Formulario PPGR1'!#REF!)</f>
        <v/>
      </c>
      <c r="G194" s="347"/>
      <c r="H194" s="348"/>
      <c r="I194" s="348"/>
      <c r="J194" s="348"/>
      <c r="K194" s="443"/>
      <c r="L194" s="347"/>
      <c r="M194" s="349"/>
      <c r="N194" s="350">
        <f>+Tabla13[[#This Row],[Precio Unitario]]*Tabla13[[#This Row],[Cantidad de Insumos]]</f>
        <v>0</v>
      </c>
      <c r="O194" s="351"/>
      <c r="P194" s="429" t="e">
        <f>[4]!Tabla1[[#This Row],[Precio Unitario]]*[4]!Tabla1[[#This Row],[Cantidad de Insumos]]</f>
        <v>#REF!</v>
      </c>
      <c r="Q194" s="430"/>
      <c r="R194" s="339"/>
    </row>
    <row r="195" spans="2:18" ht="12.75" x14ac:dyDescent="0.2">
      <c r="B195" s="352" t="str">
        <f>IF(Tabla13[[#This Row],[Código_Actividad]]="","",CONCATENATE(Tabla13[[#This Row],[POA]],".",Tabla13[[#This Row],[SRS]],".",Tabla13[[#This Row],[AREA]],".",Tabla13[[#This Row],[TIPO]]))</f>
        <v/>
      </c>
      <c r="C195" s="352" t="str">
        <f>IF(Tabla13[[#This Row],[Código_Actividad]]="","",'[3]Formulario PPGR1'!#REF!)</f>
        <v/>
      </c>
      <c r="D195" s="352" t="str">
        <f>IF(Tabla13[[#This Row],[Código_Actividad]]="","",'[3]Formulario PPGR1'!#REF!)</f>
        <v/>
      </c>
      <c r="E195" s="352" t="str">
        <f>IF(Tabla13[[#This Row],[Código_Actividad]]="","",'[3]Formulario PPGR1'!#REF!)</f>
        <v/>
      </c>
      <c r="F195" s="352" t="str">
        <f>IF(Tabla13[[#This Row],[Código_Actividad]]="","",'[3]Formulario PPGR1'!#REF!)</f>
        <v/>
      </c>
      <c r="G195" s="347"/>
      <c r="H195" s="348"/>
      <c r="I195" s="348"/>
      <c r="J195" s="348"/>
      <c r="K195" s="443"/>
      <c r="L195" s="347"/>
      <c r="M195" s="349"/>
      <c r="N195" s="350">
        <f>+Tabla13[[#This Row],[Precio Unitario]]*Tabla13[[#This Row],[Cantidad de Insumos]]</f>
        <v>0</v>
      </c>
      <c r="O195" s="351"/>
      <c r="P195" s="429" t="e">
        <f>[4]!Tabla1[[#This Row],[Precio Unitario]]*[4]!Tabla1[[#This Row],[Cantidad de Insumos]]</f>
        <v>#REF!</v>
      </c>
      <c r="Q195" s="430"/>
      <c r="R195" s="339"/>
    </row>
    <row r="196" spans="2:18" ht="12.75" x14ac:dyDescent="0.2">
      <c r="B196" s="352" t="str">
        <f>IF(Tabla13[[#This Row],[Código_Actividad]]="","",CONCATENATE(Tabla13[[#This Row],[POA]],".",Tabla13[[#This Row],[SRS]],".",Tabla13[[#This Row],[AREA]],".",Tabla13[[#This Row],[TIPO]]))</f>
        <v/>
      </c>
      <c r="C196" s="352" t="str">
        <f>IF(Tabla13[[#This Row],[Código_Actividad]]="","",'[3]Formulario PPGR1'!#REF!)</f>
        <v/>
      </c>
      <c r="D196" s="352" t="str">
        <f>IF(Tabla13[[#This Row],[Código_Actividad]]="","",'[3]Formulario PPGR1'!#REF!)</f>
        <v/>
      </c>
      <c r="E196" s="352" t="str">
        <f>IF(Tabla13[[#This Row],[Código_Actividad]]="","",'[3]Formulario PPGR1'!#REF!)</f>
        <v/>
      </c>
      <c r="F196" s="352" t="str">
        <f>IF(Tabla13[[#This Row],[Código_Actividad]]="","",'[3]Formulario PPGR1'!#REF!)</f>
        <v/>
      </c>
      <c r="G196" s="347"/>
      <c r="H196" s="348"/>
      <c r="I196" s="348"/>
      <c r="J196" s="348"/>
      <c r="K196" s="443"/>
      <c r="L196" s="347"/>
      <c r="M196" s="349"/>
      <c r="N196" s="350">
        <f>+Tabla13[[#This Row],[Precio Unitario]]*Tabla13[[#This Row],[Cantidad de Insumos]]</f>
        <v>0</v>
      </c>
      <c r="O196" s="351"/>
      <c r="P196" s="429" t="e">
        <f>[4]!Tabla1[[#This Row],[Precio Unitario]]*[4]!Tabla1[[#This Row],[Cantidad de Insumos]]</f>
        <v>#REF!</v>
      </c>
      <c r="Q196" s="430"/>
      <c r="R196" s="339"/>
    </row>
    <row r="197" spans="2:18" ht="12.75" x14ac:dyDescent="0.2">
      <c r="B197" s="352" t="str">
        <f>IF(Tabla13[[#This Row],[Código_Actividad]]="","",CONCATENATE(Tabla13[[#This Row],[POA]],".",Tabla13[[#This Row],[SRS]],".",Tabla13[[#This Row],[AREA]],".",Tabla13[[#This Row],[TIPO]]))</f>
        <v/>
      </c>
      <c r="C197" s="352" t="str">
        <f>IF(Tabla13[[#This Row],[Código_Actividad]]="","",'[3]Formulario PPGR1'!#REF!)</f>
        <v/>
      </c>
      <c r="D197" s="352" t="str">
        <f>IF(Tabla13[[#This Row],[Código_Actividad]]="","",'[3]Formulario PPGR1'!#REF!)</f>
        <v/>
      </c>
      <c r="E197" s="352" t="str">
        <f>IF(Tabla13[[#This Row],[Código_Actividad]]="","",'[3]Formulario PPGR1'!#REF!)</f>
        <v/>
      </c>
      <c r="F197" s="352" t="str">
        <f>IF(Tabla13[[#This Row],[Código_Actividad]]="","",'[3]Formulario PPGR1'!#REF!)</f>
        <v/>
      </c>
      <c r="G197" s="347"/>
      <c r="H197" s="348"/>
      <c r="I197" s="348"/>
      <c r="J197" s="348"/>
      <c r="K197" s="443"/>
      <c r="L197" s="347"/>
      <c r="M197" s="349"/>
      <c r="N197" s="350">
        <f>+Tabla13[[#This Row],[Precio Unitario]]*Tabla13[[#This Row],[Cantidad de Insumos]]</f>
        <v>0</v>
      </c>
      <c r="O197" s="351"/>
      <c r="P197" s="429" t="e">
        <f>[4]!Tabla1[[#This Row],[Precio Unitario]]*[4]!Tabla1[[#This Row],[Cantidad de Insumos]]</f>
        <v>#REF!</v>
      </c>
      <c r="Q197" s="430"/>
      <c r="R197" s="339"/>
    </row>
    <row r="198" spans="2:18" ht="12.75" x14ac:dyDescent="0.2">
      <c r="B198" s="352" t="str">
        <f>IF(Tabla13[[#This Row],[Código_Actividad]]="","",CONCATENATE(Tabla13[[#This Row],[POA]],".",Tabla13[[#This Row],[SRS]],".",Tabla13[[#This Row],[AREA]],".",Tabla13[[#This Row],[TIPO]]))</f>
        <v/>
      </c>
      <c r="C198" s="352" t="str">
        <f>IF(Tabla13[[#This Row],[Código_Actividad]]="","",'[3]Formulario PPGR1'!#REF!)</f>
        <v/>
      </c>
      <c r="D198" s="352" t="str">
        <f>IF(Tabla13[[#This Row],[Código_Actividad]]="","",'[3]Formulario PPGR1'!#REF!)</f>
        <v/>
      </c>
      <c r="E198" s="352" t="str">
        <f>IF(Tabla13[[#This Row],[Código_Actividad]]="","",'[3]Formulario PPGR1'!#REF!)</f>
        <v/>
      </c>
      <c r="F198" s="352" t="str">
        <f>IF(Tabla13[[#This Row],[Código_Actividad]]="","",'[3]Formulario PPGR1'!#REF!)</f>
        <v/>
      </c>
      <c r="G198" s="347"/>
      <c r="H198" s="348"/>
      <c r="I198" s="348"/>
      <c r="J198" s="348"/>
      <c r="K198" s="443"/>
      <c r="L198" s="347"/>
      <c r="M198" s="349"/>
      <c r="N198" s="350">
        <f>+Tabla13[[#This Row],[Precio Unitario]]*Tabla13[[#This Row],[Cantidad de Insumos]]</f>
        <v>0</v>
      </c>
      <c r="O198" s="351"/>
      <c r="P198" s="429" t="e">
        <f>[4]!Tabla1[[#This Row],[Precio Unitario]]*[4]!Tabla1[[#This Row],[Cantidad de Insumos]]</f>
        <v>#REF!</v>
      </c>
      <c r="Q198" s="430"/>
      <c r="R198" s="339"/>
    </row>
    <row r="199" spans="2:18" ht="12.75" x14ac:dyDescent="0.2">
      <c r="B199" s="352" t="str">
        <f>IF(Tabla13[[#This Row],[Código_Actividad]]="","",CONCATENATE(Tabla13[[#This Row],[POA]],".",Tabla13[[#This Row],[SRS]],".",Tabla13[[#This Row],[AREA]],".",Tabla13[[#This Row],[TIPO]]))</f>
        <v/>
      </c>
      <c r="C199" s="352" t="str">
        <f>IF(Tabla13[[#This Row],[Código_Actividad]]="","",'[3]Formulario PPGR1'!#REF!)</f>
        <v/>
      </c>
      <c r="D199" s="352" t="str">
        <f>IF(Tabla13[[#This Row],[Código_Actividad]]="","",'[3]Formulario PPGR1'!#REF!)</f>
        <v/>
      </c>
      <c r="E199" s="352" t="str">
        <f>IF(Tabla13[[#This Row],[Código_Actividad]]="","",'[3]Formulario PPGR1'!#REF!)</f>
        <v/>
      </c>
      <c r="F199" s="352" t="str">
        <f>IF(Tabla13[[#This Row],[Código_Actividad]]="","",'[3]Formulario PPGR1'!#REF!)</f>
        <v/>
      </c>
      <c r="G199" s="347"/>
      <c r="H199" s="348"/>
      <c r="I199" s="348"/>
      <c r="J199" s="348"/>
      <c r="K199" s="443"/>
      <c r="L199" s="347"/>
      <c r="M199" s="349"/>
      <c r="N199" s="350">
        <f>+Tabla13[[#This Row],[Precio Unitario]]*Tabla13[[#This Row],[Cantidad de Insumos]]</f>
        <v>0</v>
      </c>
      <c r="O199" s="351"/>
      <c r="P199" s="429" t="e">
        <f>[4]!Tabla1[[#This Row],[Precio Unitario]]*[4]!Tabla1[[#This Row],[Cantidad de Insumos]]</f>
        <v>#REF!</v>
      </c>
      <c r="Q199" s="430"/>
      <c r="R199" s="339"/>
    </row>
    <row r="200" spans="2:18" ht="12.75" x14ac:dyDescent="0.2">
      <c r="B200" s="352" t="str">
        <f>IF(Tabla13[[#This Row],[Código_Actividad]]="","",CONCATENATE(Tabla13[[#This Row],[POA]],".",Tabla13[[#This Row],[SRS]],".",Tabla13[[#This Row],[AREA]],".",Tabla13[[#This Row],[TIPO]]))</f>
        <v/>
      </c>
      <c r="C200" s="352" t="str">
        <f>IF(Tabla13[[#This Row],[Código_Actividad]]="","",'[3]Formulario PPGR1'!#REF!)</f>
        <v/>
      </c>
      <c r="D200" s="352" t="str">
        <f>IF(Tabla13[[#This Row],[Código_Actividad]]="","",'[3]Formulario PPGR1'!#REF!)</f>
        <v/>
      </c>
      <c r="E200" s="352" t="str">
        <f>IF(Tabla13[[#This Row],[Código_Actividad]]="","",'[3]Formulario PPGR1'!#REF!)</f>
        <v/>
      </c>
      <c r="F200" s="352" t="str">
        <f>IF(Tabla13[[#This Row],[Código_Actividad]]="","",'[3]Formulario PPGR1'!#REF!)</f>
        <v/>
      </c>
      <c r="G200" s="347"/>
      <c r="H200" s="348"/>
      <c r="I200" s="348"/>
      <c r="J200" s="348"/>
      <c r="K200" s="443"/>
      <c r="L200" s="347"/>
      <c r="M200" s="349"/>
      <c r="N200" s="350">
        <f>+Tabla13[[#This Row],[Precio Unitario]]*Tabla13[[#This Row],[Cantidad de Insumos]]</f>
        <v>0</v>
      </c>
      <c r="O200" s="351"/>
      <c r="P200" s="429" t="e">
        <f>[4]!Tabla1[[#This Row],[Precio Unitario]]*[4]!Tabla1[[#This Row],[Cantidad de Insumos]]</f>
        <v>#REF!</v>
      </c>
      <c r="Q200" s="430"/>
      <c r="R200" s="339"/>
    </row>
    <row r="201" spans="2:18" ht="12.75" x14ac:dyDescent="0.2">
      <c r="B201" s="352" t="str">
        <f>IF(Tabla13[[#This Row],[Código_Actividad]]="","",CONCATENATE(Tabla13[[#This Row],[POA]],".",Tabla13[[#This Row],[SRS]],".",Tabla13[[#This Row],[AREA]],".",Tabla13[[#This Row],[TIPO]]))</f>
        <v/>
      </c>
      <c r="C201" s="352" t="str">
        <f>IF(Tabla13[[#This Row],[Código_Actividad]]="","",'[3]Formulario PPGR1'!#REF!)</f>
        <v/>
      </c>
      <c r="D201" s="352" t="str">
        <f>IF(Tabla13[[#This Row],[Código_Actividad]]="","",'[3]Formulario PPGR1'!#REF!)</f>
        <v/>
      </c>
      <c r="E201" s="352" t="str">
        <f>IF(Tabla13[[#This Row],[Código_Actividad]]="","",'[3]Formulario PPGR1'!#REF!)</f>
        <v/>
      </c>
      <c r="F201" s="352" t="str">
        <f>IF(Tabla13[[#This Row],[Código_Actividad]]="","",'[3]Formulario PPGR1'!#REF!)</f>
        <v/>
      </c>
      <c r="G201" s="347"/>
      <c r="H201" s="348"/>
      <c r="I201" s="348"/>
      <c r="J201" s="348"/>
      <c r="K201" s="443"/>
      <c r="L201" s="347"/>
      <c r="M201" s="349"/>
      <c r="N201" s="350">
        <f>+Tabla13[[#This Row],[Precio Unitario]]*Tabla13[[#This Row],[Cantidad de Insumos]]</f>
        <v>0</v>
      </c>
      <c r="O201" s="351"/>
      <c r="P201" s="429" t="e">
        <f>[4]!Tabla1[[#This Row],[Precio Unitario]]*[4]!Tabla1[[#This Row],[Cantidad de Insumos]]</f>
        <v>#REF!</v>
      </c>
      <c r="Q201" s="430"/>
      <c r="R201" s="339"/>
    </row>
    <row r="202" spans="2:18" ht="12.75" x14ac:dyDescent="0.2">
      <c r="B202" s="352" t="str">
        <f>IF(Tabla13[[#This Row],[Código_Actividad]]="","",CONCATENATE(Tabla13[[#This Row],[POA]],".",Tabla13[[#This Row],[SRS]],".",Tabla13[[#This Row],[AREA]],".",Tabla13[[#This Row],[TIPO]]))</f>
        <v/>
      </c>
      <c r="C202" s="352" t="str">
        <f>IF(Tabla13[[#This Row],[Código_Actividad]]="","",'[3]Formulario PPGR1'!#REF!)</f>
        <v/>
      </c>
      <c r="D202" s="352" t="str">
        <f>IF(Tabla13[[#This Row],[Código_Actividad]]="","",'[3]Formulario PPGR1'!#REF!)</f>
        <v/>
      </c>
      <c r="E202" s="352" t="str">
        <f>IF(Tabla13[[#This Row],[Código_Actividad]]="","",'[3]Formulario PPGR1'!#REF!)</f>
        <v/>
      </c>
      <c r="F202" s="352" t="str">
        <f>IF(Tabla13[[#This Row],[Código_Actividad]]="","",'[3]Formulario PPGR1'!#REF!)</f>
        <v/>
      </c>
      <c r="G202" s="347"/>
      <c r="H202" s="348"/>
      <c r="I202" s="348"/>
      <c r="J202" s="348"/>
      <c r="K202" s="443"/>
      <c r="L202" s="347"/>
      <c r="M202" s="349"/>
      <c r="N202" s="350">
        <f>+Tabla13[[#This Row],[Precio Unitario]]*Tabla13[[#This Row],[Cantidad de Insumos]]</f>
        <v>0</v>
      </c>
      <c r="O202" s="351"/>
      <c r="P202" s="429" t="e">
        <f>[4]!Tabla1[[#This Row],[Precio Unitario]]*[4]!Tabla1[[#This Row],[Cantidad de Insumos]]</f>
        <v>#REF!</v>
      </c>
      <c r="Q202" s="430"/>
      <c r="R202" s="339"/>
    </row>
    <row r="203" spans="2:18" ht="12.75" x14ac:dyDescent="0.2">
      <c r="B203" s="352" t="str">
        <f>IF(Tabla13[[#This Row],[Código_Actividad]]="","",CONCATENATE(Tabla13[[#This Row],[POA]],".",Tabla13[[#This Row],[SRS]],".",Tabla13[[#This Row],[AREA]],".",Tabla13[[#This Row],[TIPO]]))</f>
        <v/>
      </c>
      <c r="C203" s="352" t="str">
        <f>IF(Tabla13[[#This Row],[Código_Actividad]]="","",'[3]Formulario PPGR1'!#REF!)</f>
        <v/>
      </c>
      <c r="D203" s="352" t="str">
        <f>IF(Tabla13[[#This Row],[Código_Actividad]]="","",'[3]Formulario PPGR1'!#REF!)</f>
        <v/>
      </c>
      <c r="E203" s="352" t="str">
        <f>IF(Tabla13[[#This Row],[Código_Actividad]]="","",'[3]Formulario PPGR1'!#REF!)</f>
        <v/>
      </c>
      <c r="F203" s="352" t="str">
        <f>IF(Tabla13[[#This Row],[Código_Actividad]]="","",'[3]Formulario PPGR1'!#REF!)</f>
        <v/>
      </c>
      <c r="G203" s="347"/>
      <c r="H203" s="348"/>
      <c r="I203" s="348"/>
      <c r="J203" s="348"/>
      <c r="K203" s="443"/>
      <c r="L203" s="347"/>
      <c r="M203" s="349"/>
      <c r="N203" s="350">
        <f>+Tabla13[[#This Row],[Precio Unitario]]*Tabla13[[#This Row],[Cantidad de Insumos]]</f>
        <v>0</v>
      </c>
      <c r="O203" s="351"/>
      <c r="P203" s="429" t="e">
        <f>[4]!Tabla1[[#This Row],[Precio Unitario]]*[4]!Tabla1[[#This Row],[Cantidad de Insumos]]</f>
        <v>#REF!</v>
      </c>
      <c r="Q203" s="430"/>
      <c r="R203" s="339"/>
    </row>
    <row r="204" spans="2:18" ht="12.75" x14ac:dyDescent="0.2">
      <c r="B204" s="352" t="str">
        <f>IF(Tabla13[[#This Row],[Código_Actividad]]="","",CONCATENATE(Tabla13[[#This Row],[POA]],".",Tabla13[[#This Row],[SRS]],".",Tabla13[[#This Row],[AREA]],".",Tabla13[[#This Row],[TIPO]]))</f>
        <v/>
      </c>
      <c r="C204" s="352" t="str">
        <f>IF(Tabla13[[#This Row],[Código_Actividad]]="","",'[3]Formulario PPGR1'!#REF!)</f>
        <v/>
      </c>
      <c r="D204" s="352" t="str">
        <f>IF(Tabla13[[#This Row],[Código_Actividad]]="","",'[3]Formulario PPGR1'!#REF!)</f>
        <v/>
      </c>
      <c r="E204" s="352" t="str">
        <f>IF(Tabla13[[#This Row],[Código_Actividad]]="","",'[3]Formulario PPGR1'!#REF!)</f>
        <v/>
      </c>
      <c r="F204" s="352" t="str">
        <f>IF(Tabla13[[#This Row],[Código_Actividad]]="","",'[3]Formulario PPGR1'!#REF!)</f>
        <v/>
      </c>
      <c r="G204" s="347"/>
      <c r="H204" s="348"/>
      <c r="I204" s="348"/>
      <c r="J204" s="348"/>
      <c r="K204" s="443"/>
      <c r="L204" s="347"/>
      <c r="M204" s="349"/>
      <c r="N204" s="350">
        <f>+Tabla13[[#This Row],[Precio Unitario]]*Tabla13[[#This Row],[Cantidad de Insumos]]</f>
        <v>0</v>
      </c>
      <c r="O204" s="351"/>
      <c r="P204" s="429" t="e">
        <f>[4]!Tabla1[[#This Row],[Precio Unitario]]*[4]!Tabla1[[#This Row],[Cantidad de Insumos]]</f>
        <v>#REF!</v>
      </c>
      <c r="Q204" s="430"/>
      <c r="R204" s="339"/>
    </row>
    <row r="205" spans="2:18" ht="12.75" x14ac:dyDescent="0.2">
      <c r="B205" s="352" t="str">
        <f>IF(Tabla13[[#This Row],[Código_Actividad]]="","",CONCATENATE(Tabla13[[#This Row],[POA]],".",Tabla13[[#This Row],[SRS]],".",Tabla13[[#This Row],[AREA]],".",Tabla13[[#This Row],[TIPO]]))</f>
        <v/>
      </c>
      <c r="C205" s="352" t="str">
        <f>IF(Tabla13[[#This Row],[Código_Actividad]]="","",'[3]Formulario PPGR1'!#REF!)</f>
        <v/>
      </c>
      <c r="D205" s="352" t="str">
        <f>IF(Tabla13[[#This Row],[Código_Actividad]]="","",'[3]Formulario PPGR1'!#REF!)</f>
        <v/>
      </c>
      <c r="E205" s="352" t="str">
        <f>IF(Tabla13[[#This Row],[Código_Actividad]]="","",'[3]Formulario PPGR1'!#REF!)</f>
        <v/>
      </c>
      <c r="F205" s="352" t="str">
        <f>IF(Tabla13[[#This Row],[Código_Actividad]]="","",'[3]Formulario PPGR1'!#REF!)</f>
        <v/>
      </c>
      <c r="G205" s="347"/>
      <c r="H205" s="348"/>
      <c r="I205" s="348"/>
      <c r="J205" s="348"/>
      <c r="K205" s="443"/>
      <c r="L205" s="347"/>
      <c r="M205" s="349"/>
      <c r="N205" s="350">
        <f>+Tabla13[[#This Row],[Precio Unitario]]*Tabla13[[#This Row],[Cantidad de Insumos]]</f>
        <v>0</v>
      </c>
      <c r="O205" s="351"/>
      <c r="P205" s="429" t="e">
        <f>[4]!Tabla1[[#This Row],[Precio Unitario]]*[4]!Tabla1[[#This Row],[Cantidad de Insumos]]</f>
        <v>#REF!</v>
      </c>
      <c r="Q205" s="430"/>
      <c r="R205" s="339"/>
    </row>
    <row r="206" spans="2:18" ht="12.75" x14ac:dyDescent="0.2">
      <c r="B206" s="352" t="str">
        <f>IF(Tabla13[[#This Row],[Código_Actividad]]="","",CONCATENATE(Tabla13[[#This Row],[POA]],".",Tabla13[[#This Row],[SRS]],".",Tabla13[[#This Row],[AREA]],".",Tabla13[[#This Row],[TIPO]]))</f>
        <v/>
      </c>
      <c r="C206" s="352" t="str">
        <f>IF(Tabla13[[#This Row],[Código_Actividad]]="","",'[3]Formulario PPGR1'!#REF!)</f>
        <v/>
      </c>
      <c r="D206" s="352" t="str">
        <f>IF(Tabla13[[#This Row],[Código_Actividad]]="","",'[3]Formulario PPGR1'!#REF!)</f>
        <v/>
      </c>
      <c r="E206" s="352" t="str">
        <f>IF(Tabla13[[#This Row],[Código_Actividad]]="","",'[3]Formulario PPGR1'!#REF!)</f>
        <v/>
      </c>
      <c r="F206" s="352" t="str">
        <f>IF(Tabla13[[#This Row],[Código_Actividad]]="","",'[3]Formulario PPGR1'!#REF!)</f>
        <v/>
      </c>
      <c r="G206" s="347"/>
      <c r="H206" s="348"/>
      <c r="I206" s="348"/>
      <c r="J206" s="348"/>
      <c r="K206" s="443"/>
      <c r="L206" s="347"/>
      <c r="M206" s="349"/>
      <c r="N206" s="350">
        <f>+Tabla13[[#This Row],[Precio Unitario]]*Tabla13[[#This Row],[Cantidad de Insumos]]</f>
        <v>0</v>
      </c>
      <c r="O206" s="351"/>
      <c r="P206" s="429" t="e">
        <f>[4]!Tabla1[[#This Row],[Precio Unitario]]*[4]!Tabla1[[#This Row],[Cantidad de Insumos]]</f>
        <v>#REF!</v>
      </c>
      <c r="Q206" s="430"/>
      <c r="R206" s="339"/>
    </row>
    <row r="207" spans="2:18" ht="12.75" x14ac:dyDescent="0.2">
      <c r="B207" s="352" t="str">
        <f>IF(Tabla13[[#This Row],[Código_Actividad]]="","",CONCATENATE(Tabla13[[#This Row],[POA]],".",Tabla13[[#This Row],[SRS]],".",Tabla13[[#This Row],[AREA]],".",Tabla13[[#This Row],[TIPO]]))</f>
        <v/>
      </c>
      <c r="C207" s="352" t="str">
        <f>IF(Tabla13[[#This Row],[Código_Actividad]]="","",'[3]Formulario PPGR1'!#REF!)</f>
        <v/>
      </c>
      <c r="D207" s="352" t="str">
        <f>IF(Tabla13[[#This Row],[Código_Actividad]]="","",'[3]Formulario PPGR1'!#REF!)</f>
        <v/>
      </c>
      <c r="E207" s="352" t="str">
        <f>IF(Tabla13[[#This Row],[Código_Actividad]]="","",'[3]Formulario PPGR1'!#REF!)</f>
        <v/>
      </c>
      <c r="F207" s="352" t="str">
        <f>IF(Tabla13[[#This Row],[Código_Actividad]]="","",'[3]Formulario PPGR1'!#REF!)</f>
        <v/>
      </c>
      <c r="G207" s="347"/>
      <c r="H207" s="348"/>
      <c r="I207" s="348"/>
      <c r="J207" s="348"/>
      <c r="K207" s="443"/>
      <c r="L207" s="347"/>
      <c r="M207" s="349"/>
      <c r="N207" s="350">
        <f>+Tabla13[[#This Row],[Precio Unitario]]*Tabla13[[#This Row],[Cantidad de Insumos]]</f>
        <v>0</v>
      </c>
      <c r="O207" s="351"/>
      <c r="P207" s="429" t="e">
        <f>[4]!Tabla1[[#This Row],[Precio Unitario]]*[4]!Tabla1[[#This Row],[Cantidad de Insumos]]</f>
        <v>#REF!</v>
      </c>
      <c r="Q207" s="430"/>
      <c r="R207" s="339"/>
    </row>
    <row r="208" spans="2:18" ht="12.75" x14ac:dyDescent="0.2">
      <c r="B208" s="352" t="str">
        <f>IF(Tabla13[[#This Row],[Código_Actividad]]="","",CONCATENATE(Tabla13[[#This Row],[POA]],".",Tabla13[[#This Row],[SRS]],".",Tabla13[[#This Row],[AREA]],".",Tabla13[[#This Row],[TIPO]]))</f>
        <v/>
      </c>
      <c r="C208" s="352" t="str">
        <f>IF(Tabla13[[#This Row],[Código_Actividad]]="","",'[3]Formulario PPGR1'!#REF!)</f>
        <v/>
      </c>
      <c r="D208" s="352" t="str">
        <f>IF(Tabla13[[#This Row],[Código_Actividad]]="","",'[3]Formulario PPGR1'!#REF!)</f>
        <v/>
      </c>
      <c r="E208" s="352" t="str">
        <f>IF(Tabla13[[#This Row],[Código_Actividad]]="","",'[3]Formulario PPGR1'!#REF!)</f>
        <v/>
      </c>
      <c r="F208" s="352" t="str">
        <f>IF(Tabla13[[#This Row],[Código_Actividad]]="","",'[3]Formulario PPGR1'!#REF!)</f>
        <v/>
      </c>
      <c r="G208" s="347"/>
      <c r="H208" s="348"/>
      <c r="I208" s="348"/>
      <c r="J208" s="348"/>
      <c r="K208" s="443"/>
      <c r="L208" s="347"/>
      <c r="M208" s="349"/>
      <c r="N208" s="350">
        <f>+Tabla13[[#This Row],[Precio Unitario]]*Tabla13[[#This Row],[Cantidad de Insumos]]</f>
        <v>0</v>
      </c>
      <c r="O208" s="351"/>
      <c r="P208" s="429" t="e">
        <f>[4]!Tabla1[[#This Row],[Precio Unitario]]*[4]!Tabla1[[#This Row],[Cantidad de Insumos]]</f>
        <v>#REF!</v>
      </c>
      <c r="Q208" s="430"/>
      <c r="R208" s="339"/>
    </row>
    <row r="209" spans="2:18" ht="12.75" x14ac:dyDescent="0.2">
      <c r="B209" s="352" t="str">
        <f>IF(Tabla13[[#This Row],[Código_Actividad]]="","",CONCATENATE(Tabla13[[#This Row],[POA]],".",Tabla13[[#This Row],[SRS]],".",Tabla13[[#This Row],[AREA]],".",Tabla13[[#This Row],[TIPO]]))</f>
        <v/>
      </c>
      <c r="C209" s="352" t="str">
        <f>IF(Tabla13[[#This Row],[Código_Actividad]]="","",'[3]Formulario PPGR1'!#REF!)</f>
        <v/>
      </c>
      <c r="D209" s="352" t="str">
        <f>IF(Tabla13[[#This Row],[Código_Actividad]]="","",'[3]Formulario PPGR1'!#REF!)</f>
        <v/>
      </c>
      <c r="E209" s="352" t="str">
        <f>IF(Tabla13[[#This Row],[Código_Actividad]]="","",'[3]Formulario PPGR1'!#REF!)</f>
        <v/>
      </c>
      <c r="F209" s="352" t="str">
        <f>IF(Tabla13[[#This Row],[Código_Actividad]]="","",'[3]Formulario PPGR1'!#REF!)</f>
        <v/>
      </c>
      <c r="G209" s="347"/>
      <c r="H209" s="348"/>
      <c r="I209" s="348"/>
      <c r="J209" s="348"/>
      <c r="K209" s="443"/>
      <c r="L209" s="347"/>
      <c r="M209" s="349"/>
      <c r="N209" s="350">
        <f>+Tabla13[[#This Row],[Precio Unitario]]*Tabla13[[#This Row],[Cantidad de Insumos]]</f>
        <v>0</v>
      </c>
      <c r="O209" s="351"/>
      <c r="P209" s="429" t="e">
        <f>[4]!Tabla1[[#This Row],[Precio Unitario]]*[4]!Tabla1[[#This Row],[Cantidad de Insumos]]</f>
        <v>#REF!</v>
      </c>
      <c r="Q209" s="430"/>
      <c r="R209" s="339"/>
    </row>
    <row r="210" spans="2:18" ht="12.75" x14ac:dyDescent="0.2">
      <c r="B210" s="352" t="str">
        <f>IF(Tabla13[[#This Row],[Código_Actividad]]="","",CONCATENATE(Tabla13[[#This Row],[POA]],".",Tabla13[[#This Row],[SRS]],".",Tabla13[[#This Row],[AREA]],".",Tabla13[[#This Row],[TIPO]]))</f>
        <v/>
      </c>
      <c r="C210" s="352" t="str">
        <f>IF(Tabla13[[#This Row],[Código_Actividad]]="","",'[3]Formulario PPGR1'!#REF!)</f>
        <v/>
      </c>
      <c r="D210" s="352" t="str">
        <f>IF(Tabla13[[#This Row],[Código_Actividad]]="","",'[3]Formulario PPGR1'!#REF!)</f>
        <v/>
      </c>
      <c r="E210" s="352" t="str">
        <f>IF(Tabla13[[#This Row],[Código_Actividad]]="","",'[3]Formulario PPGR1'!#REF!)</f>
        <v/>
      </c>
      <c r="F210" s="352" t="str">
        <f>IF(Tabla13[[#This Row],[Código_Actividad]]="","",'[3]Formulario PPGR1'!#REF!)</f>
        <v/>
      </c>
      <c r="G210" s="347"/>
      <c r="H210" s="348"/>
      <c r="I210" s="348"/>
      <c r="J210" s="348"/>
      <c r="K210" s="443"/>
      <c r="L210" s="347"/>
      <c r="M210" s="349"/>
      <c r="N210" s="350">
        <f>+Tabla13[[#This Row],[Precio Unitario]]*Tabla13[[#This Row],[Cantidad de Insumos]]</f>
        <v>0</v>
      </c>
      <c r="O210" s="351"/>
      <c r="P210" s="429" t="e">
        <f>[4]!Tabla1[[#This Row],[Precio Unitario]]*[4]!Tabla1[[#This Row],[Cantidad de Insumos]]</f>
        <v>#REF!</v>
      </c>
      <c r="Q210" s="430"/>
      <c r="R210" s="339"/>
    </row>
    <row r="211" spans="2:18" ht="12.75" x14ac:dyDescent="0.2">
      <c r="B211" s="352" t="str">
        <f>IF(Tabla13[[#This Row],[Código_Actividad]]="","",CONCATENATE(Tabla13[[#This Row],[POA]],".",Tabla13[[#This Row],[SRS]],".",Tabla13[[#This Row],[AREA]],".",Tabla13[[#This Row],[TIPO]]))</f>
        <v/>
      </c>
      <c r="C211" s="352" t="str">
        <f>IF(Tabla13[[#This Row],[Código_Actividad]]="","",'[3]Formulario PPGR1'!#REF!)</f>
        <v/>
      </c>
      <c r="D211" s="352" t="str">
        <f>IF(Tabla13[[#This Row],[Código_Actividad]]="","",'[3]Formulario PPGR1'!#REF!)</f>
        <v/>
      </c>
      <c r="E211" s="352" t="str">
        <f>IF(Tabla13[[#This Row],[Código_Actividad]]="","",'[3]Formulario PPGR1'!#REF!)</f>
        <v/>
      </c>
      <c r="F211" s="352" t="str">
        <f>IF(Tabla13[[#This Row],[Código_Actividad]]="","",'[3]Formulario PPGR1'!#REF!)</f>
        <v/>
      </c>
      <c r="G211" s="347"/>
      <c r="H211" s="348"/>
      <c r="I211" s="348"/>
      <c r="J211" s="348"/>
      <c r="K211" s="443"/>
      <c r="L211" s="347"/>
      <c r="M211" s="349"/>
      <c r="N211" s="350">
        <f>+Tabla13[[#This Row],[Precio Unitario]]*Tabla13[[#This Row],[Cantidad de Insumos]]</f>
        <v>0</v>
      </c>
      <c r="O211" s="351"/>
      <c r="P211" s="429" t="e">
        <f>[4]!Tabla1[[#This Row],[Precio Unitario]]*[4]!Tabla1[[#This Row],[Cantidad de Insumos]]</f>
        <v>#REF!</v>
      </c>
      <c r="Q211" s="430"/>
      <c r="R211" s="339"/>
    </row>
    <row r="212" spans="2:18" ht="12.75" x14ac:dyDescent="0.2">
      <c r="B212" s="352" t="str">
        <f>IF(Tabla13[[#This Row],[Código_Actividad]]="","",CONCATENATE(Tabla13[[#This Row],[POA]],".",Tabla13[[#This Row],[SRS]],".",Tabla13[[#This Row],[AREA]],".",Tabla13[[#This Row],[TIPO]]))</f>
        <v/>
      </c>
      <c r="C212" s="352" t="str">
        <f>IF(Tabla13[[#This Row],[Código_Actividad]]="","",'[3]Formulario PPGR1'!#REF!)</f>
        <v/>
      </c>
      <c r="D212" s="352" t="str">
        <f>IF(Tabla13[[#This Row],[Código_Actividad]]="","",'[3]Formulario PPGR1'!#REF!)</f>
        <v/>
      </c>
      <c r="E212" s="352" t="str">
        <f>IF(Tabla13[[#This Row],[Código_Actividad]]="","",'[3]Formulario PPGR1'!#REF!)</f>
        <v/>
      </c>
      <c r="F212" s="352" t="str">
        <f>IF(Tabla13[[#This Row],[Código_Actividad]]="","",'[3]Formulario PPGR1'!#REF!)</f>
        <v/>
      </c>
      <c r="G212" s="347"/>
      <c r="H212" s="348"/>
      <c r="I212" s="348"/>
      <c r="J212" s="348"/>
      <c r="K212" s="443"/>
      <c r="L212" s="347"/>
      <c r="M212" s="349"/>
      <c r="N212" s="350">
        <f>+Tabla13[[#This Row],[Precio Unitario]]*Tabla13[[#This Row],[Cantidad de Insumos]]</f>
        <v>0</v>
      </c>
      <c r="O212" s="351"/>
      <c r="P212" s="429" t="e">
        <f>[4]!Tabla1[[#This Row],[Precio Unitario]]*[4]!Tabla1[[#This Row],[Cantidad de Insumos]]</f>
        <v>#REF!</v>
      </c>
      <c r="Q212" s="430"/>
      <c r="R212" s="339"/>
    </row>
    <row r="213" spans="2:18" ht="12.75" x14ac:dyDescent="0.2">
      <c r="B213" s="352" t="str">
        <f>IF(Tabla13[[#This Row],[Código_Actividad]]="","",CONCATENATE(Tabla13[[#This Row],[POA]],".",Tabla13[[#This Row],[SRS]],".",Tabla13[[#This Row],[AREA]],".",Tabla13[[#This Row],[TIPO]]))</f>
        <v/>
      </c>
      <c r="C213" s="352" t="str">
        <f>IF(Tabla13[[#This Row],[Código_Actividad]]="","",'[3]Formulario PPGR1'!#REF!)</f>
        <v/>
      </c>
      <c r="D213" s="352" t="str">
        <f>IF(Tabla13[[#This Row],[Código_Actividad]]="","",'[3]Formulario PPGR1'!#REF!)</f>
        <v/>
      </c>
      <c r="E213" s="352" t="str">
        <f>IF(Tabla13[[#This Row],[Código_Actividad]]="","",'[3]Formulario PPGR1'!#REF!)</f>
        <v/>
      </c>
      <c r="F213" s="352" t="str">
        <f>IF(Tabla13[[#This Row],[Código_Actividad]]="","",'[3]Formulario PPGR1'!#REF!)</f>
        <v/>
      </c>
      <c r="G213" s="347"/>
      <c r="H213" s="348"/>
      <c r="I213" s="348"/>
      <c r="J213" s="348"/>
      <c r="K213" s="443"/>
      <c r="L213" s="347"/>
      <c r="M213" s="349"/>
      <c r="N213" s="350">
        <f>+Tabla13[[#This Row],[Precio Unitario]]*Tabla13[[#This Row],[Cantidad de Insumos]]</f>
        <v>0</v>
      </c>
      <c r="O213" s="351"/>
      <c r="P213" s="429" t="e">
        <f>[4]!Tabla1[[#This Row],[Precio Unitario]]*[4]!Tabla1[[#This Row],[Cantidad de Insumos]]</f>
        <v>#REF!</v>
      </c>
      <c r="Q213" s="430"/>
      <c r="R213" s="339"/>
    </row>
    <row r="214" spans="2:18" ht="12.75" x14ac:dyDescent="0.2">
      <c r="B214" s="346" t="str">
        <f>IF(Tabla13[[#This Row],[Código_Actividad]]="","",CONCATENATE(Tabla13[[#This Row],[POA]],".",Tabla13[[#This Row],[SRS]],".",Tabla13[[#This Row],[AREA]],".",Tabla13[[#This Row],[TIPO]]))</f>
        <v/>
      </c>
      <c r="C214" s="346" t="str">
        <f>IF(Tabla13[[#This Row],[Código_Actividad]]="","",'[3]Formulario PPGR1'!#REF!)</f>
        <v/>
      </c>
      <c r="D214" s="346" t="str">
        <f>IF(Tabla13[[#This Row],[Código_Actividad]]="","",'[3]Formulario PPGR1'!#REF!)</f>
        <v/>
      </c>
      <c r="E214" s="346" t="str">
        <f>IF(Tabla13[[#This Row],[Código_Actividad]]="","",'[3]Formulario PPGR1'!#REF!)</f>
        <v/>
      </c>
      <c r="F214" s="346" t="str">
        <f>IF(Tabla13[[#This Row],[Código_Actividad]]="","",'[3]Formulario PPGR1'!#REF!)</f>
        <v/>
      </c>
      <c r="G214" s="347"/>
      <c r="H214" s="348"/>
      <c r="I214" s="348"/>
      <c r="J214" s="348"/>
      <c r="K214" s="443"/>
      <c r="L214" s="347"/>
      <c r="M214" s="349"/>
      <c r="N214" s="350">
        <f>+Tabla13[[#This Row],[Precio Unitario]]*Tabla13[[#This Row],[Cantidad de Insumos]]</f>
        <v>0</v>
      </c>
      <c r="O214" s="351"/>
      <c r="P214" s="429" t="e">
        <f>[4]!Tabla1[[#This Row],[Precio Unitario]]*[4]!Tabla1[[#This Row],[Cantidad de Insumos]]</f>
        <v>#REF!</v>
      </c>
      <c r="Q214" s="430"/>
      <c r="R214" s="339"/>
    </row>
    <row r="215" spans="2:18" ht="12.75" x14ac:dyDescent="0.2">
      <c r="B215" s="346" t="str">
        <f>IF(Tabla13[[#This Row],[Código_Actividad]]="","",CONCATENATE(Tabla13[[#This Row],[POA]],".",Tabla13[[#This Row],[SRS]],".",Tabla13[[#This Row],[AREA]],".",Tabla13[[#This Row],[TIPO]]))</f>
        <v/>
      </c>
      <c r="C215" s="346" t="str">
        <f>IF(Tabla13[[#This Row],[Código_Actividad]]="","",'[3]Formulario PPGR1'!#REF!)</f>
        <v/>
      </c>
      <c r="D215" s="346" t="str">
        <f>IF(Tabla13[[#This Row],[Código_Actividad]]="","",'[3]Formulario PPGR1'!#REF!)</f>
        <v/>
      </c>
      <c r="E215" s="346" t="str">
        <f>IF(Tabla13[[#This Row],[Código_Actividad]]="","",'[3]Formulario PPGR1'!#REF!)</f>
        <v/>
      </c>
      <c r="F215" s="346" t="str">
        <f>IF(Tabla13[[#This Row],[Código_Actividad]]="","",'[3]Formulario PPGR1'!#REF!)</f>
        <v/>
      </c>
      <c r="G215" s="347"/>
      <c r="H215" s="348"/>
      <c r="I215" s="348"/>
      <c r="J215" s="348"/>
      <c r="K215" s="443"/>
      <c r="L215" s="347"/>
      <c r="M215" s="349"/>
      <c r="N215" s="350">
        <f>+Tabla13[[#This Row],[Precio Unitario]]*Tabla13[[#This Row],[Cantidad de Insumos]]</f>
        <v>0</v>
      </c>
      <c r="O215" s="351"/>
      <c r="P215" s="429" t="e">
        <f>[4]!Tabla1[[#This Row],[Precio Unitario]]*[4]!Tabla1[[#This Row],[Cantidad de Insumos]]</f>
        <v>#REF!</v>
      </c>
      <c r="Q215" s="430"/>
      <c r="R215" s="339"/>
    </row>
    <row r="216" spans="2:18" ht="12.75" x14ac:dyDescent="0.2">
      <c r="B216" s="346" t="str">
        <f>IF(Tabla13[[#This Row],[Código_Actividad]]="","",CONCATENATE(Tabla13[[#This Row],[POA]],".",Tabla13[[#This Row],[SRS]],".",Tabla13[[#This Row],[AREA]],".",Tabla13[[#This Row],[TIPO]]))</f>
        <v/>
      </c>
      <c r="C216" s="346" t="str">
        <f>IF(Tabla13[[#This Row],[Código_Actividad]]="","",'[3]Formulario PPGR1'!#REF!)</f>
        <v/>
      </c>
      <c r="D216" s="346" t="str">
        <f>IF(Tabla13[[#This Row],[Código_Actividad]]="","",'[3]Formulario PPGR1'!#REF!)</f>
        <v/>
      </c>
      <c r="E216" s="346" t="str">
        <f>IF(Tabla13[[#This Row],[Código_Actividad]]="","",'[3]Formulario PPGR1'!#REF!)</f>
        <v/>
      </c>
      <c r="F216" s="346" t="str">
        <f>IF(Tabla13[[#This Row],[Código_Actividad]]="","",'[3]Formulario PPGR1'!#REF!)</f>
        <v/>
      </c>
      <c r="G216" s="347"/>
      <c r="H216" s="348"/>
      <c r="I216" s="348"/>
      <c r="J216" s="348"/>
      <c r="K216" s="443"/>
      <c r="L216" s="347"/>
      <c r="M216" s="349"/>
      <c r="N216" s="350">
        <f>+Tabla13[[#This Row],[Precio Unitario]]*Tabla13[[#This Row],[Cantidad de Insumos]]</f>
        <v>0</v>
      </c>
      <c r="O216" s="351"/>
      <c r="P216" s="429" t="e">
        <f>[4]!Tabla1[[#This Row],[Precio Unitario]]*[4]!Tabla1[[#This Row],[Cantidad de Insumos]]</f>
        <v>#REF!</v>
      </c>
      <c r="Q216" s="430"/>
      <c r="R216" s="339"/>
    </row>
    <row r="217" spans="2:18" ht="12.75" x14ac:dyDescent="0.2">
      <c r="B217" s="352" t="str">
        <f>IF(Tabla13[[#This Row],[Código_Actividad]]="","",CONCATENATE(Tabla13[[#This Row],[POA]],".",Tabla13[[#This Row],[SRS]],".",Tabla13[[#This Row],[AREA]],".",Tabla13[[#This Row],[TIPO]]))</f>
        <v/>
      </c>
      <c r="C217" s="352" t="str">
        <f>IF(Tabla13[[#This Row],[Código_Actividad]]="","",'[3]Formulario PPGR1'!#REF!)</f>
        <v/>
      </c>
      <c r="D217" s="352" t="str">
        <f>IF(Tabla13[[#This Row],[Código_Actividad]]="","",'[3]Formulario PPGR1'!#REF!)</f>
        <v/>
      </c>
      <c r="E217" s="352" t="str">
        <f>IF(Tabla13[[#This Row],[Código_Actividad]]="","",'[3]Formulario PPGR1'!#REF!)</f>
        <v/>
      </c>
      <c r="F217" s="352" t="str">
        <f>IF(Tabla13[[#This Row],[Código_Actividad]]="","",'[3]Formulario PPGR1'!#REF!)</f>
        <v/>
      </c>
      <c r="G217" s="347"/>
      <c r="H217" s="348"/>
      <c r="I217" s="348"/>
      <c r="J217" s="348"/>
      <c r="K217" s="443"/>
      <c r="L217" s="347"/>
      <c r="M217" s="349"/>
      <c r="N217" s="350">
        <f>+Tabla13[[#This Row],[Precio Unitario]]*Tabla13[[#This Row],[Cantidad de Insumos]]</f>
        <v>0</v>
      </c>
      <c r="O217" s="351"/>
      <c r="P217" s="429" t="e">
        <f>[4]!Tabla1[[#This Row],[Precio Unitario]]*[4]!Tabla1[[#This Row],[Cantidad de Insumos]]</f>
        <v>#REF!</v>
      </c>
      <c r="Q217" s="430"/>
      <c r="R217" s="339"/>
    </row>
    <row r="218" spans="2:18" ht="12.75" x14ac:dyDescent="0.2">
      <c r="B218" s="352" t="str">
        <f>IF(Tabla13[[#This Row],[Código_Actividad]]="","",CONCATENATE(Tabla13[[#This Row],[POA]],".",Tabla13[[#This Row],[SRS]],".",Tabla13[[#This Row],[AREA]],".",Tabla13[[#This Row],[TIPO]]))</f>
        <v/>
      </c>
      <c r="C218" s="352" t="str">
        <f>IF(Tabla13[[#This Row],[Código_Actividad]]="","",'[3]Formulario PPGR1'!#REF!)</f>
        <v/>
      </c>
      <c r="D218" s="352" t="str">
        <f>IF(Tabla13[[#This Row],[Código_Actividad]]="","",'[3]Formulario PPGR1'!#REF!)</f>
        <v/>
      </c>
      <c r="E218" s="352" t="str">
        <f>IF(Tabla13[[#This Row],[Código_Actividad]]="","",'[3]Formulario PPGR1'!#REF!)</f>
        <v/>
      </c>
      <c r="F218" s="352" t="str">
        <f>IF(Tabla13[[#This Row],[Código_Actividad]]="","",'[3]Formulario PPGR1'!#REF!)</f>
        <v/>
      </c>
      <c r="G218" s="347"/>
      <c r="H218" s="348"/>
      <c r="I218" s="348"/>
      <c r="J218" s="348"/>
      <c r="K218" s="443"/>
      <c r="L218" s="347"/>
      <c r="M218" s="349"/>
      <c r="N218" s="350">
        <f>+Tabla13[[#This Row],[Precio Unitario]]*Tabla13[[#This Row],[Cantidad de Insumos]]</f>
        <v>0</v>
      </c>
      <c r="O218" s="351"/>
      <c r="P218" s="429" t="e">
        <f>[4]!Tabla1[[#This Row],[Precio Unitario]]*[4]!Tabla1[[#This Row],[Cantidad de Insumos]]</f>
        <v>#REF!</v>
      </c>
      <c r="Q218" s="430"/>
      <c r="R218" s="339"/>
    </row>
    <row r="219" spans="2:18" ht="12.75" x14ac:dyDescent="0.2">
      <c r="B219" s="352" t="str">
        <f>IF(Tabla13[[#This Row],[Código_Actividad]]="","",CONCATENATE(Tabla13[[#This Row],[POA]],".",Tabla13[[#This Row],[SRS]],".",Tabla13[[#This Row],[AREA]],".",Tabla13[[#This Row],[TIPO]]))</f>
        <v/>
      </c>
      <c r="C219" s="352" t="str">
        <f>IF(Tabla13[[#This Row],[Código_Actividad]]="","",'[3]Formulario PPGR1'!#REF!)</f>
        <v/>
      </c>
      <c r="D219" s="352" t="str">
        <f>IF(Tabla13[[#This Row],[Código_Actividad]]="","",'[3]Formulario PPGR1'!#REF!)</f>
        <v/>
      </c>
      <c r="E219" s="352" t="str">
        <f>IF(Tabla13[[#This Row],[Código_Actividad]]="","",'[3]Formulario PPGR1'!#REF!)</f>
        <v/>
      </c>
      <c r="F219" s="352" t="str">
        <f>IF(Tabla13[[#This Row],[Código_Actividad]]="","",'[3]Formulario PPGR1'!#REF!)</f>
        <v/>
      </c>
      <c r="G219" s="347"/>
      <c r="H219" s="348"/>
      <c r="I219" s="348"/>
      <c r="J219" s="348"/>
      <c r="K219" s="443"/>
      <c r="L219" s="347"/>
      <c r="M219" s="349"/>
      <c r="N219" s="350">
        <f>+Tabla13[[#This Row],[Precio Unitario]]*Tabla13[[#This Row],[Cantidad de Insumos]]</f>
        <v>0</v>
      </c>
      <c r="O219" s="351"/>
      <c r="P219" s="429" t="e">
        <f>[4]!Tabla1[[#This Row],[Precio Unitario]]*[4]!Tabla1[[#This Row],[Cantidad de Insumos]]</f>
        <v>#REF!</v>
      </c>
      <c r="Q219" s="430"/>
      <c r="R219" s="339"/>
    </row>
    <row r="220" spans="2:18" ht="12.75" x14ac:dyDescent="0.2">
      <c r="B220" s="352" t="str">
        <f>IF(Tabla13[[#This Row],[Código_Actividad]]="","",CONCATENATE(Tabla13[[#This Row],[POA]],".",Tabla13[[#This Row],[SRS]],".",Tabla13[[#This Row],[AREA]],".",Tabla13[[#This Row],[TIPO]]))</f>
        <v/>
      </c>
      <c r="C220" s="352" t="str">
        <f>IF(Tabla13[[#This Row],[Código_Actividad]]="","",'[3]Formulario PPGR1'!#REF!)</f>
        <v/>
      </c>
      <c r="D220" s="352" t="str">
        <f>IF(Tabla13[[#This Row],[Código_Actividad]]="","",'[3]Formulario PPGR1'!#REF!)</f>
        <v/>
      </c>
      <c r="E220" s="352" t="str">
        <f>IF(Tabla13[[#This Row],[Código_Actividad]]="","",'[3]Formulario PPGR1'!#REF!)</f>
        <v/>
      </c>
      <c r="F220" s="352" t="str">
        <f>IF(Tabla13[[#This Row],[Código_Actividad]]="","",'[3]Formulario PPGR1'!#REF!)</f>
        <v/>
      </c>
      <c r="G220" s="347"/>
      <c r="H220" s="348"/>
      <c r="I220" s="348"/>
      <c r="J220" s="348"/>
      <c r="K220" s="443"/>
      <c r="L220" s="347"/>
      <c r="M220" s="349"/>
      <c r="N220" s="350">
        <f>+Tabla13[[#This Row],[Precio Unitario]]*Tabla13[[#This Row],[Cantidad de Insumos]]</f>
        <v>0</v>
      </c>
      <c r="O220" s="351"/>
      <c r="P220" s="429" t="e">
        <f>[4]!Tabla1[[#This Row],[Precio Unitario]]*[4]!Tabla1[[#This Row],[Cantidad de Insumos]]</f>
        <v>#REF!</v>
      </c>
      <c r="Q220" s="430"/>
      <c r="R220" s="339"/>
    </row>
    <row r="221" spans="2:18" ht="12.75" x14ac:dyDescent="0.2">
      <c r="B221" s="352" t="str">
        <f>IF(Tabla13[[#This Row],[Código_Actividad]]="","",CONCATENATE(Tabla13[[#This Row],[POA]],".",Tabla13[[#This Row],[SRS]],".",Tabla13[[#This Row],[AREA]],".",Tabla13[[#This Row],[TIPO]]))</f>
        <v/>
      </c>
      <c r="C221" s="352" t="str">
        <f>IF(Tabla13[[#This Row],[Código_Actividad]]="","",'[3]Formulario PPGR1'!#REF!)</f>
        <v/>
      </c>
      <c r="D221" s="352" t="str">
        <f>IF(Tabla13[[#This Row],[Código_Actividad]]="","",'[3]Formulario PPGR1'!#REF!)</f>
        <v/>
      </c>
      <c r="E221" s="352" t="str">
        <f>IF(Tabla13[[#This Row],[Código_Actividad]]="","",'[3]Formulario PPGR1'!#REF!)</f>
        <v/>
      </c>
      <c r="F221" s="352" t="str">
        <f>IF(Tabla13[[#This Row],[Código_Actividad]]="","",'[3]Formulario PPGR1'!#REF!)</f>
        <v/>
      </c>
      <c r="G221" s="347"/>
      <c r="H221" s="348"/>
      <c r="I221" s="348"/>
      <c r="J221" s="348"/>
      <c r="K221" s="443"/>
      <c r="L221" s="347"/>
      <c r="M221" s="349"/>
      <c r="N221" s="350">
        <f>+Tabla13[[#This Row],[Precio Unitario]]*Tabla13[[#This Row],[Cantidad de Insumos]]</f>
        <v>0</v>
      </c>
      <c r="O221" s="351"/>
      <c r="P221" s="429" t="e">
        <f>[4]!Tabla1[[#This Row],[Precio Unitario]]*[4]!Tabla1[[#This Row],[Cantidad de Insumos]]</f>
        <v>#REF!</v>
      </c>
      <c r="Q221" s="430"/>
      <c r="R221" s="339"/>
    </row>
    <row r="222" spans="2:18" ht="12.75" x14ac:dyDescent="0.2">
      <c r="B222" s="352" t="str">
        <f>IF(Tabla13[[#This Row],[Código_Actividad]]="","",CONCATENATE(Tabla13[[#This Row],[POA]],".",Tabla13[[#This Row],[SRS]],".",Tabla13[[#This Row],[AREA]],".",Tabla13[[#This Row],[TIPO]]))</f>
        <v/>
      </c>
      <c r="C222" s="352" t="str">
        <f>IF(Tabla13[[#This Row],[Código_Actividad]]="","",'[3]Formulario PPGR1'!#REF!)</f>
        <v/>
      </c>
      <c r="D222" s="352" t="str">
        <f>IF(Tabla13[[#This Row],[Código_Actividad]]="","",'[3]Formulario PPGR1'!#REF!)</f>
        <v/>
      </c>
      <c r="E222" s="352" t="str">
        <f>IF(Tabla13[[#This Row],[Código_Actividad]]="","",'[3]Formulario PPGR1'!#REF!)</f>
        <v/>
      </c>
      <c r="F222" s="352" t="str">
        <f>IF(Tabla13[[#This Row],[Código_Actividad]]="","",'[3]Formulario PPGR1'!#REF!)</f>
        <v/>
      </c>
      <c r="G222" s="347"/>
      <c r="H222" s="348"/>
      <c r="I222" s="348"/>
      <c r="J222" s="348"/>
      <c r="K222" s="443"/>
      <c r="L222" s="347"/>
      <c r="M222" s="349"/>
      <c r="N222" s="350">
        <f>+Tabla13[[#This Row],[Precio Unitario]]*Tabla13[[#This Row],[Cantidad de Insumos]]</f>
        <v>0</v>
      </c>
      <c r="O222" s="351"/>
      <c r="P222" s="429" t="e">
        <f>[4]!Tabla1[[#This Row],[Precio Unitario]]*[4]!Tabla1[[#This Row],[Cantidad de Insumos]]</f>
        <v>#REF!</v>
      </c>
      <c r="Q222" s="430"/>
      <c r="R222" s="339"/>
    </row>
    <row r="223" spans="2:18" ht="12.75" x14ac:dyDescent="0.2">
      <c r="B223" s="352" t="str">
        <f>IF(Tabla13[[#This Row],[Código_Actividad]]="","",CONCATENATE(Tabla13[[#This Row],[POA]],".",Tabla13[[#This Row],[SRS]],".",Tabla13[[#This Row],[AREA]],".",Tabla13[[#This Row],[TIPO]]))</f>
        <v/>
      </c>
      <c r="C223" s="352" t="str">
        <f>IF(Tabla13[[#This Row],[Código_Actividad]]="","",'[3]Formulario PPGR1'!#REF!)</f>
        <v/>
      </c>
      <c r="D223" s="352" t="str">
        <f>IF(Tabla13[[#This Row],[Código_Actividad]]="","",'[3]Formulario PPGR1'!#REF!)</f>
        <v/>
      </c>
      <c r="E223" s="352" t="str">
        <f>IF(Tabla13[[#This Row],[Código_Actividad]]="","",'[3]Formulario PPGR1'!#REF!)</f>
        <v/>
      </c>
      <c r="F223" s="352" t="str">
        <f>IF(Tabla13[[#This Row],[Código_Actividad]]="","",'[3]Formulario PPGR1'!#REF!)</f>
        <v/>
      </c>
      <c r="G223" s="347"/>
      <c r="H223" s="348"/>
      <c r="I223" s="348"/>
      <c r="J223" s="348"/>
      <c r="K223" s="443"/>
      <c r="L223" s="347"/>
      <c r="M223" s="349"/>
      <c r="N223" s="350">
        <f>+Tabla13[[#This Row],[Precio Unitario]]*Tabla13[[#This Row],[Cantidad de Insumos]]</f>
        <v>0</v>
      </c>
      <c r="O223" s="351"/>
      <c r="P223" s="429" t="e">
        <f>[4]!Tabla1[[#This Row],[Precio Unitario]]*[4]!Tabla1[[#This Row],[Cantidad de Insumos]]</f>
        <v>#REF!</v>
      </c>
      <c r="Q223" s="430"/>
      <c r="R223" s="339"/>
    </row>
    <row r="224" spans="2:18" ht="12.75" x14ac:dyDescent="0.2">
      <c r="B224" s="352" t="str">
        <f>IF(Tabla13[[#This Row],[Código_Actividad]]="","",CONCATENATE(Tabla13[[#This Row],[POA]],".",Tabla13[[#This Row],[SRS]],".",Tabla13[[#This Row],[AREA]],".",Tabla13[[#This Row],[TIPO]]))</f>
        <v/>
      </c>
      <c r="C224" s="352" t="str">
        <f>IF(Tabla13[[#This Row],[Código_Actividad]]="","",'[3]Formulario PPGR1'!#REF!)</f>
        <v/>
      </c>
      <c r="D224" s="352" t="str">
        <f>IF(Tabla13[[#This Row],[Código_Actividad]]="","",'[3]Formulario PPGR1'!#REF!)</f>
        <v/>
      </c>
      <c r="E224" s="352" t="str">
        <f>IF(Tabla13[[#This Row],[Código_Actividad]]="","",'[3]Formulario PPGR1'!#REF!)</f>
        <v/>
      </c>
      <c r="F224" s="352" t="str">
        <f>IF(Tabla13[[#This Row],[Código_Actividad]]="","",'[3]Formulario PPGR1'!#REF!)</f>
        <v/>
      </c>
      <c r="G224" s="347"/>
      <c r="H224" s="348"/>
      <c r="I224" s="348"/>
      <c r="J224" s="348"/>
      <c r="K224" s="443"/>
      <c r="L224" s="347"/>
      <c r="M224" s="349"/>
      <c r="N224" s="350">
        <f>+Tabla13[[#This Row],[Precio Unitario]]*Tabla13[[#This Row],[Cantidad de Insumos]]</f>
        <v>0</v>
      </c>
      <c r="O224" s="351"/>
      <c r="P224" s="429" t="e">
        <f>[4]!Tabla1[[#This Row],[Precio Unitario]]*[4]!Tabla1[[#This Row],[Cantidad de Insumos]]</f>
        <v>#REF!</v>
      </c>
      <c r="Q224" s="430"/>
      <c r="R224" s="339"/>
    </row>
    <row r="225" spans="2:18" ht="12.75" x14ac:dyDescent="0.2">
      <c r="B225" s="352" t="str">
        <f>IF(Tabla13[[#This Row],[Código_Actividad]]="","",CONCATENATE(Tabla13[[#This Row],[POA]],".",Tabla13[[#This Row],[SRS]],".",Tabla13[[#This Row],[AREA]],".",Tabla13[[#This Row],[TIPO]]))</f>
        <v/>
      </c>
      <c r="C225" s="352" t="str">
        <f>IF(Tabla13[[#This Row],[Código_Actividad]]="","",'[3]Formulario PPGR1'!#REF!)</f>
        <v/>
      </c>
      <c r="D225" s="352" t="str">
        <f>IF(Tabla13[[#This Row],[Código_Actividad]]="","",'[3]Formulario PPGR1'!#REF!)</f>
        <v/>
      </c>
      <c r="E225" s="352" t="str">
        <f>IF(Tabla13[[#This Row],[Código_Actividad]]="","",'[3]Formulario PPGR1'!#REF!)</f>
        <v/>
      </c>
      <c r="F225" s="352" t="str">
        <f>IF(Tabla13[[#This Row],[Código_Actividad]]="","",'[3]Formulario PPGR1'!#REF!)</f>
        <v/>
      </c>
      <c r="G225" s="347"/>
      <c r="H225" s="348"/>
      <c r="I225" s="348"/>
      <c r="J225" s="348"/>
      <c r="K225" s="443"/>
      <c r="L225" s="347"/>
      <c r="M225" s="349"/>
      <c r="N225" s="350">
        <f>+Tabla13[[#This Row],[Precio Unitario]]*Tabla13[[#This Row],[Cantidad de Insumos]]</f>
        <v>0</v>
      </c>
      <c r="O225" s="351"/>
      <c r="P225" s="429" t="e">
        <f>[4]!Tabla1[[#This Row],[Precio Unitario]]*[4]!Tabla1[[#This Row],[Cantidad de Insumos]]</f>
        <v>#REF!</v>
      </c>
      <c r="Q225" s="430"/>
      <c r="R225" s="339"/>
    </row>
    <row r="226" spans="2:18" ht="12.75" x14ac:dyDescent="0.2">
      <c r="B226" s="352" t="str">
        <f>IF(Tabla13[[#This Row],[Código_Actividad]]="","",CONCATENATE(Tabla13[[#This Row],[POA]],".",Tabla13[[#This Row],[SRS]],".",Tabla13[[#This Row],[AREA]],".",Tabla13[[#This Row],[TIPO]]))</f>
        <v/>
      </c>
      <c r="C226" s="352" t="str">
        <f>IF(Tabla13[[#This Row],[Código_Actividad]]="","",'[3]Formulario PPGR1'!#REF!)</f>
        <v/>
      </c>
      <c r="D226" s="352" t="str">
        <f>IF(Tabla13[[#This Row],[Código_Actividad]]="","",'[3]Formulario PPGR1'!#REF!)</f>
        <v/>
      </c>
      <c r="E226" s="352" t="str">
        <f>IF(Tabla13[[#This Row],[Código_Actividad]]="","",'[3]Formulario PPGR1'!#REF!)</f>
        <v/>
      </c>
      <c r="F226" s="352" t="str">
        <f>IF(Tabla13[[#This Row],[Código_Actividad]]="","",'[3]Formulario PPGR1'!#REF!)</f>
        <v/>
      </c>
      <c r="G226" s="347"/>
      <c r="H226" s="348"/>
      <c r="I226" s="348"/>
      <c r="J226" s="348"/>
      <c r="K226" s="443"/>
      <c r="L226" s="347"/>
      <c r="M226" s="349"/>
      <c r="N226" s="350">
        <f>+Tabla13[[#This Row],[Precio Unitario]]*Tabla13[[#This Row],[Cantidad de Insumos]]</f>
        <v>0</v>
      </c>
      <c r="O226" s="351"/>
      <c r="P226" s="429" t="e">
        <f>[4]!Tabla1[[#This Row],[Precio Unitario]]*[4]!Tabla1[[#This Row],[Cantidad de Insumos]]</f>
        <v>#REF!</v>
      </c>
      <c r="Q226" s="430"/>
      <c r="R226" s="339"/>
    </row>
    <row r="227" spans="2:18" ht="12.75" x14ac:dyDescent="0.2">
      <c r="B227" s="352" t="str">
        <f>IF(Tabla13[[#This Row],[Código_Actividad]]="","",CONCATENATE(Tabla13[[#This Row],[POA]],".",Tabla13[[#This Row],[SRS]],".",Tabla13[[#This Row],[AREA]],".",Tabla13[[#This Row],[TIPO]]))</f>
        <v/>
      </c>
      <c r="C227" s="352" t="str">
        <f>IF(Tabla13[[#This Row],[Código_Actividad]]="","",'[3]Formulario PPGR1'!#REF!)</f>
        <v/>
      </c>
      <c r="D227" s="352" t="str">
        <f>IF(Tabla13[[#This Row],[Código_Actividad]]="","",'[3]Formulario PPGR1'!#REF!)</f>
        <v/>
      </c>
      <c r="E227" s="352" t="str">
        <f>IF(Tabla13[[#This Row],[Código_Actividad]]="","",'[3]Formulario PPGR1'!#REF!)</f>
        <v/>
      </c>
      <c r="F227" s="352" t="str">
        <f>IF(Tabla13[[#This Row],[Código_Actividad]]="","",'[3]Formulario PPGR1'!#REF!)</f>
        <v/>
      </c>
      <c r="G227" s="347"/>
      <c r="H227" s="348"/>
      <c r="I227" s="348"/>
      <c r="J227" s="348"/>
      <c r="K227" s="443"/>
      <c r="L227" s="347"/>
      <c r="M227" s="349"/>
      <c r="N227" s="350">
        <f>+Tabla13[[#This Row],[Precio Unitario]]*Tabla13[[#This Row],[Cantidad de Insumos]]</f>
        <v>0</v>
      </c>
      <c r="O227" s="351"/>
      <c r="P227" s="429" t="e">
        <f>[4]!Tabla1[[#This Row],[Precio Unitario]]*[4]!Tabla1[[#This Row],[Cantidad de Insumos]]</f>
        <v>#REF!</v>
      </c>
      <c r="Q227" s="430"/>
      <c r="R227" s="339"/>
    </row>
    <row r="228" spans="2:18" ht="12.75" x14ac:dyDescent="0.2">
      <c r="B228" s="352" t="str">
        <f>IF(Tabla13[[#This Row],[Código_Actividad]]="","",CONCATENATE(Tabla13[[#This Row],[POA]],".",Tabla13[[#This Row],[SRS]],".",Tabla13[[#This Row],[AREA]],".",Tabla13[[#This Row],[TIPO]]))</f>
        <v/>
      </c>
      <c r="C228" s="352" t="str">
        <f>IF(Tabla13[[#This Row],[Código_Actividad]]="","",'[3]Formulario PPGR1'!#REF!)</f>
        <v/>
      </c>
      <c r="D228" s="352" t="str">
        <f>IF(Tabla13[[#This Row],[Código_Actividad]]="","",'[3]Formulario PPGR1'!#REF!)</f>
        <v/>
      </c>
      <c r="E228" s="352" t="str">
        <f>IF(Tabla13[[#This Row],[Código_Actividad]]="","",'[3]Formulario PPGR1'!#REF!)</f>
        <v/>
      </c>
      <c r="F228" s="352" t="str">
        <f>IF(Tabla13[[#This Row],[Código_Actividad]]="","",'[3]Formulario PPGR1'!#REF!)</f>
        <v/>
      </c>
      <c r="G228" s="347"/>
      <c r="H228" s="348"/>
      <c r="I228" s="348"/>
      <c r="J228" s="348"/>
      <c r="K228" s="443"/>
      <c r="L228" s="347"/>
      <c r="M228" s="349"/>
      <c r="N228" s="350">
        <f>+Tabla13[[#This Row],[Precio Unitario]]*Tabla13[[#This Row],[Cantidad de Insumos]]</f>
        <v>0</v>
      </c>
      <c r="O228" s="351"/>
      <c r="P228" s="429" t="e">
        <f>[4]!Tabla1[[#This Row],[Precio Unitario]]*[4]!Tabla1[[#This Row],[Cantidad de Insumos]]</f>
        <v>#REF!</v>
      </c>
      <c r="Q228" s="430"/>
      <c r="R228" s="339"/>
    </row>
    <row r="229" spans="2:18" ht="12.75" x14ac:dyDescent="0.2">
      <c r="B229" s="352" t="str">
        <f>IF(Tabla13[[#This Row],[Código_Actividad]]="","",CONCATENATE(Tabla13[[#This Row],[POA]],".",Tabla13[[#This Row],[SRS]],".",Tabla13[[#This Row],[AREA]],".",Tabla13[[#This Row],[TIPO]]))</f>
        <v/>
      </c>
      <c r="C229" s="352" t="str">
        <f>IF(Tabla13[[#This Row],[Código_Actividad]]="","",'[3]Formulario PPGR1'!#REF!)</f>
        <v/>
      </c>
      <c r="D229" s="352" t="str">
        <f>IF(Tabla13[[#This Row],[Código_Actividad]]="","",'[3]Formulario PPGR1'!#REF!)</f>
        <v/>
      </c>
      <c r="E229" s="352" t="str">
        <f>IF(Tabla13[[#This Row],[Código_Actividad]]="","",'[3]Formulario PPGR1'!#REF!)</f>
        <v/>
      </c>
      <c r="F229" s="352" t="str">
        <f>IF(Tabla13[[#This Row],[Código_Actividad]]="","",'[3]Formulario PPGR1'!#REF!)</f>
        <v/>
      </c>
      <c r="G229" s="347"/>
      <c r="H229" s="348"/>
      <c r="I229" s="348"/>
      <c r="J229" s="348"/>
      <c r="K229" s="443"/>
      <c r="L229" s="347"/>
      <c r="M229" s="349"/>
      <c r="N229" s="350">
        <f>+Tabla13[[#This Row],[Precio Unitario]]*Tabla13[[#This Row],[Cantidad de Insumos]]</f>
        <v>0</v>
      </c>
      <c r="O229" s="351"/>
      <c r="P229" s="429" t="e">
        <f>[4]!Tabla1[[#This Row],[Precio Unitario]]*[4]!Tabla1[[#This Row],[Cantidad de Insumos]]</f>
        <v>#REF!</v>
      </c>
      <c r="Q229" s="430"/>
      <c r="R229" s="339"/>
    </row>
    <row r="230" spans="2:18" ht="12.75" x14ac:dyDescent="0.2">
      <c r="B230" s="352" t="str">
        <f>IF(Tabla13[[#This Row],[Código_Actividad]]="","",CONCATENATE(Tabla13[[#This Row],[POA]],".",Tabla13[[#This Row],[SRS]],".",Tabla13[[#This Row],[AREA]],".",Tabla13[[#This Row],[TIPO]]))</f>
        <v/>
      </c>
      <c r="C230" s="352" t="str">
        <f>IF(Tabla13[[#This Row],[Código_Actividad]]="","",'[3]Formulario PPGR1'!#REF!)</f>
        <v/>
      </c>
      <c r="D230" s="352" t="str">
        <f>IF(Tabla13[[#This Row],[Código_Actividad]]="","",'[3]Formulario PPGR1'!#REF!)</f>
        <v/>
      </c>
      <c r="E230" s="352" t="str">
        <f>IF(Tabla13[[#This Row],[Código_Actividad]]="","",'[3]Formulario PPGR1'!#REF!)</f>
        <v/>
      </c>
      <c r="F230" s="352" t="str">
        <f>IF(Tabla13[[#This Row],[Código_Actividad]]="","",'[3]Formulario PPGR1'!#REF!)</f>
        <v/>
      </c>
      <c r="G230" s="347"/>
      <c r="H230" s="348"/>
      <c r="I230" s="348"/>
      <c r="J230" s="348"/>
      <c r="K230" s="443"/>
      <c r="L230" s="347"/>
      <c r="M230" s="349"/>
      <c r="N230" s="350">
        <f>+Tabla13[[#This Row],[Precio Unitario]]*Tabla13[[#This Row],[Cantidad de Insumos]]</f>
        <v>0</v>
      </c>
      <c r="O230" s="351"/>
      <c r="P230" s="429" t="e">
        <f>[4]!Tabla1[[#This Row],[Precio Unitario]]*[4]!Tabla1[[#This Row],[Cantidad de Insumos]]</f>
        <v>#REF!</v>
      </c>
      <c r="Q230" s="430"/>
      <c r="R230" s="339"/>
    </row>
    <row r="231" spans="2:18" ht="12.75" x14ac:dyDescent="0.2">
      <c r="B231" s="352" t="str">
        <f>IF(Tabla13[[#This Row],[Código_Actividad]]="","",CONCATENATE(Tabla13[[#This Row],[POA]],".",Tabla13[[#This Row],[SRS]],".",Tabla13[[#This Row],[AREA]],".",Tabla13[[#This Row],[TIPO]]))</f>
        <v/>
      </c>
      <c r="C231" s="352" t="str">
        <f>IF(Tabla13[[#This Row],[Código_Actividad]]="","",'[3]Formulario PPGR1'!#REF!)</f>
        <v/>
      </c>
      <c r="D231" s="352" t="str">
        <f>IF(Tabla13[[#This Row],[Código_Actividad]]="","",'[3]Formulario PPGR1'!#REF!)</f>
        <v/>
      </c>
      <c r="E231" s="352" t="str">
        <f>IF(Tabla13[[#This Row],[Código_Actividad]]="","",'[3]Formulario PPGR1'!#REF!)</f>
        <v/>
      </c>
      <c r="F231" s="352" t="str">
        <f>IF(Tabla13[[#This Row],[Código_Actividad]]="","",'[3]Formulario PPGR1'!#REF!)</f>
        <v/>
      </c>
      <c r="G231" s="347"/>
      <c r="H231" s="348"/>
      <c r="I231" s="348"/>
      <c r="J231" s="348"/>
      <c r="K231" s="443"/>
      <c r="L231" s="347"/>
      <c r="M231" s="349"/>
      <c r="N231" s="350">
        <f>+Tabla13[[#This Row],[Precio Unitario]]*Tabla13[[#This Row],[Cantidad de Insumos]]</f>
        <v>0</v>
      </c>
      <c r="O231" s="351"/>
      <c r="P231" s="429" t="e">
        <f>[4]!Tabla1[[#This Row],[Precio Unitario]]*[4]!Tabla1[[#This Row],[Cantidad de Insumos]]</f>
        <v>#REF!</v>
      </c>
      <c r="Q231" s="430"/>
      <c r="R231" s="339"/>
    </row>
    <row r="232" spans="2:18" ht="12.75" x14ac:dyDescent="0.2">
      <c r="B232" s="352" t="str">
        <f>IF(Tabla13[[#This Row],[Código_Actividad]]="","",CONCATENATE(Tabla13[[#This Row],[POA]],".",Tabla13[[#This Row],[SRS]],".",Tabla13[[#This Row],[AREA]],".",Tabla13[[#This Row],[TIPO]]))</f>
        <v/>
      </c>
      <c r="C232" s="352" t="str">
        <f>IF(Tabla13[[#This Row],[Código_Actividad]]="","",'[3]Formulario PPGR1'!#REF!)</f>
        <v/>
      </c>
      <c r="D232" s="352" t="str">
        <f>IF(Tabla13[[#This Row],[Código_Actividad]]="","",'[3]Formulario PPGR1'!#REF!)</f>
        <v/>
      </c>
      <c r="E232" s="352" t="str">
        <f>IF(Tabla13[[#This Row],[Código_Actividad]]="","",'[3]Formulario PPGR1'!#REF!)</f>
        <v/>
      </c>
      <c r="F232" s="352" t="str">
        <f>IF(Tabla13[[#This Row],[Código_Actividad]]="","",'[3]Formulario PPGR1'!#REF!)</f>
        <v/>
      </c>
      <c r="G232" s="347"/>
      <c r="H232" s="348"/>
      <c r="I232" s="348"/>
      <c r="J232" s="348"/>
      <c r="K232" s="443"/>
      <c r="L232" s="347"/>
      <c r="M232" s="349"/>
      <c r="N232" s="350">
        <f>+Tabla13[[#This Row],[Precio Unitario]]*Tabla13[[#This Row],[Cantidad de Insumos]]</f>
        <v>0</v>
      </c>
      <c r="O232" s="351"/>
      <c r="P232" s="429" t="e">
        <f>[4]!Tabla1[[#This Row],[Precio Unitario]]*[4]!Tabla1[[#This Row],[Cantidad de Insumos]]</f>
        <v>#REF!</v>
      </c>
      <c r="Q232" s="430"/>
      <c r="R232" s="339"/>
    </row>
    <row r="233" spans="2:18" ht="12.75" x14ac:dyDescent="0.2">
      <c r="B233" s="352" t="str">
        <f>IF(Tabla13[[#This Row],[Código_Actividad]]="","",CONCATENATE(Tabla13[[#This Row],[POA]],".",Tabla13[[#This Row],[SRS]],".",Tabla13[[#This Row],[AREA]],".",Tabla13[[#This Row],[TIPO]]))</f>
        <v/>
      </c>
      <c r="C233" s="352" t="str">
        <f>IF(Tabla13[[#This Row],[Código_Actividad]]="","",'[3]Formulario PPGR1'!#REF!)</f>
        <v/>
      </c>
      <c r="D233" s="352" t="str">
        <f>IF(Tabla13[[#This Row],[Código_Actividad]]="","",'[3]Formulario PPGR1'!#REF!)</f>
        <v/>
      </c>
      <c r="E233" s="352" t="str">
        <f>IF(Tabla13[[#This Row],[Código_Actividad]]="","",'[3]Formulario PPGR1'!#REF!)</f>
        <v/>
      </c>
      <c r="F233" s="352" t="str">
        <f>IF(Tabla13[[#This Row],[Código_Actividad]]="","",'[3]Formulario PPGR1'!#REF!)</f>
        <v/>
      </c>
      <c r="G233" s="347"/>
      <c r="H233" s="348"/>
      <c r="I233" s="348"/>
      <c r="J233" s="348"/>
      <c r="K233" s="443"/>
      <c r="L233" s="347"/>
      <c r="M233" s="349"/>
      <c r="N233" s="350">
        <f>+Tabla13[[#This Row],[Precio Unitario]]*Tabla13[[#This Row],[Cantidad de Insumos]]</f>
        <v>0</v>
      </c>
      <c r="O233" s="351"/>
      <c r="P233" s="429" t="e">
        <f>[4]!Tabla1[[#This Row],[Precio Unitario]]*[4]!Tabla1[[#This Row],[Cantidad de Insumos]]</f>
        <v>#REF!</v>
      </c>
      <c r="Q233" s="430"/>
      <c r="R233" s="339"/>
    </row>
    <row r="234" spans="2:18" ht="12.75" x14ac:dyDescent="0.2">
      <c r="B234" s="352" t="str">
        <f>IF(Tabla13[[#This Row],[Código_Actividad]]="","",CONCATENATE(Tabla13[[#This Row],[POA]],".",Tabla13[[#This Row],[SRS]],".",Tabla13[[#This Row],[AREA]],".",Tabla13[[#This Row],[TIPO]]))</f>
        <v/>
      </c>
      <c r="C234" s="352" t="str">
        <f>IF(Tabla13[[#This Row],[Código_Actividad]]="","",'[3]Formulario PPGR1'!#REF!)</f>
        <v/>
      </c>
      <c r="D234" s="352" t="str">
        <f>IF(Tabla13[[#This Row],[Código_Actividad]]="","",'[3]Formulario PPGR1'!#REF!)</f>
        <v/>
      </c>
      <c r="E234" s="352" t="str">
        <f>IF(Tabla13[[#This Row],[Código_Actividad]]="","",'[3]Formulario PPGR1'!#REF!)</f>
        <v/>
      </c>
      <c r="F234" s="352" t="str">
        <f>IF(Tabla13[[#This Row],[Código_Actividad]]="","",'[3]Formulario PPGR1'!#REF!)</f>
        <v/>
      </c>
      <c r="G234" s="347"/>
      <c r="H234" s="348"/>
      <c r="I234" s="348"/>
      <c r="J234" s="348"/>
      <c r="K234" s="443"/>
      <c r="L234" s="347"/>
      <c r="M234" s="349"/>
      <c r="N234" s="350">
        <f>+Tabla13[[#This Row],[Precio Unitario]]*Tabla13[[#This Row],[Cantidad de Insumos]]</f>
        <v>0</v>
      </c>
      <c r="O234" s="351"/>
      <c r="P234" s="429" t="e">
        <f>[4]!Tabla1[[#This Row],[Precio Unitario]]*[4]!Tabla1[[#This Row],[Cantidad de Insumos]]</f>
        <v>#REF!</v>
      </c>
      <c r="Q234" s="430"/>
      <c r="R234" s="339"/>
    </row>
    <row r="235" spans="2:18" ht="12.75" x14ac:dyDescent="0.2">
      <c r="B235" s="352" t="str">
        <f>IF(Tabla13[[#This Row],[Código_Actividad]]="","",CONCATENATE(Tabla13[[#This Row],[POA]],".",Tabla13[[#This Row],[SRS]],".",Tabla13[[#This Row],[AREA]],".",Tabla13[[#This Row],[TIPO]]))</f>
        <v/>
      </c>
      <c r="C235" s="352" t="str">
        <f>IF(Tabla13[[#This Row],[Código_Actividad]]="","",'[3]Formulario PPGR1'!#REF!)</f>
        <v/>
      </c>
      <c r="D235" s="352" t="str">
        <f>IF(Tabla13[[#This Row],[Código_Actividad]]="","",'[3]Formulario PPGR1'!#REF!)</f>
        <v/>
      </c>
      <c r="E235" s="352" t="str">
        <f>IF(Tabla13[[#This Row],[Código_Actividad]]="","",'[3]Formulario PPGR1'!#REF!)</f>
        <v/>
      </c>
      <c r="F235" s="352" t="str">
        <f>IF(Tabla13[[#This Row],[Código_Actividad]]="","",'[3]Formulario PPGR1'!#REF!)</f>
        <v/>
      </c>
      <c r="G235" s="347"/>
      <c r="H235" s="348"/>
      <c r="I235" s="348"/>
      <c r="J235" s="348"/>
      <c r="K235" s="443"/>
      <c r="L235" s="347"/>
      <c r="M235" s="349"/>
      <c r="N235" s="350">
        <f>+Tabla13[[#This Row],[Precio Unitario]]*Tabla13[[#This Row],[Cantidad de Insumos]]</f>
        <v>0</v>
      </c>
      <c r="O235" s="351"/>
      <c r="P235" s="429" t="e">
        <f>[4]!Tabla1[[#This Row],[Precio Unitario]]*[4]!Tabla1[[#This Row],[Cantidad de Insumos]]</f>
        <v>#REF!</v>
      </c>
      <c r="Q235" s="430"/>
      <c r="R235" s="339"/>
    </row>
    <row r="236" spans="2:18" ht="12.75" x14ac:dyDescent="0.2">
      <c r="B236" s="352" t="str">
        <f>IF(Tabla13[[#This Row],[Código_Actividad]]="","",CONCATENATE(Tabla13[[#This Row],[POA]],".",Tabla13[[#This Row],[SRS]],".",Tabla13[[#This Row],[AREA]],".",Tabla13[[#This Row],[TIPO]]))</f>
        <v/>
      </c>
      <c r="C236" s="352" t="str">
        <f>IF(Tabla13[[#This Row],[Código_Actividad]]="","",'[3]Formulario PPGR1'!#REF!)</f>
        <v/>
      </c>
      <c r="D236" s="352" t="str">
        <f>IF(Tabla13[[#This Row],[Código_Actividad]]="","",'[3]Formulario PPGR1'!#REF!)</f>
        <v/>
      </c>
      <c r="E236" s="352" t="str">
        <f>IF(Tabla13[[#This Row],[Código_Actividad]]="","",'[3]Formulario PPGR1'!#REF!)</f>
        <v/>
      </c>
      <c r="F236" s="352" t="str">
        <f>IF(Tabla13[[#This Row],[Código_Actividad]]="","",'[3]Formulario PPGR1'!#REF!)</f>
        <v/>
      </c>
      <c r="G236" s="347"/>
      <c r="H236" s="348"/>
      <c r="I236" s="348"/>
      <c r="J236" s="348"/>
      <c r="K236" s="443"/>
      <c r="L236" s="347"/>
      <c r="M236" s="349"/>
      <c r="N236" s="350">
        <f>+Tabla13[[#This Row],[Precio Unitario]]*Tabla13[[#This Row],[Cantidad de Insumos]]</f>
        <v>0</v>
      </c>
      <c r="O236" s="351"/>
      <c r="P236" s="429" t="e">
        <f>[4]!Tabla1[[#This Row],[Precio Unitario]]*[4]!Tabla1[[#This Row],[Cantidad de Insumos]]</f>
        <v>#REF!</v>
      </c>
      <c r="Q236" s="430"/>
      <c r="R236" s="339"/>
    </row>
    <row r="237" spans="2:18" ht="12.75" x14ac:dyDescent="0.2">
      <c r="B237" s="352" t="str">
        <f>IF(Tabla13[[#This Row],[Código_Actividad]]="","",CONCATENATE(Tabla13[[#This Row],[POA]],".",Tabla13[[#This Row],[SRS]],".",Tabla13[[#This Row],[AREA]],".",Tabla13[[#This Row],[TIPO]]))</f>
        <v/>
      </c>
      <c r="C237" s="352" t="str">
        <f>IF(Tabla13[[#This Row],[Código_Actividad]]="","",'[3]Formulario PPGR1'!#REF!)</f>
        <v/>
      </c>
      <c r="D237" s="352" t="str">
        <f>IF(Tabla13[[#This Row],[Código_Actividad]]="","",'[3]Formulario PPGR1'!#REF!)</f>
        <v/>
      </c>
      <c r="E237" s="352" t="str">
        <f>IF(Tabla13[[#This Row],[Código_Actividad]]="","",'[3]Formulario PPGR1'!#REF!)</f>
        <v/>
      </c>
      <c r="F237" s="352" t="str">
        <f>IF(Tabla13[[#This Row],[Código_Actividad]]="","",'[3]Formulario PPGR1'!#REF!)</f>
        <v/>
      </c>
      <c r="G237" s="347"/>
      <c r="H237" s="348"/>
      <c r="I237" s="348"/>
      <c r="J237" s="348"/>
      <c r="K237" s="443"/>
      <c r="L237" s="347"/>
      <c r="M237" s="349"/>
      <c r="N237" s="350">
        <f>+Tabla13[[#This Row],[Precio Unitario]]*Tabla13[[#This Row],[Cantidad de Insumos]]</f>
        <v>0</v>
      </c>
      <c r="O237" s="351"/>
      <c r="P237" s="429" t="e">
        <f>[4]!Tabla1[[#This Row],[Precio Unitario]]*[4]!Tabla1[[#This Row],[Cantidad de Insumos]]</f>
        <v>#REF!</v>
      </c>
      <c r="Q237" s="430"/>
      <c r="R237" s="339"/>
    </row>
    <row r="238" spans="2:18" ht="12.75" x14ac:dyDescent="0.2">
      <c r="B238" s="352" t="str">
        <f>IF(Tabla13[[#This Row],[Código_Actividad]]="","",CONCATENATE(Tabla13[[#This Row],[POA]],".",Tabla13[[#This Row],[SRS]],".",Tabla13[[#This Row],[AREA]],".",Tabla13[[#This Row],[TIPO]]))</f>
        <v/>
      </c>
      <c r="C238" s="352" t="str">
        <f>IF(Tabla13[[#This Row],[Código_Actividad]]="","",'[3]Formulario PPGR1'!#REF!)</f>
        <v/>
      </c>
      <c r="D238" s="352" t="str">
        <f>IF(Tabla13[[#This Row],[Código_Actividad]]="","",'[3]Formulario PPGR1'!#REF!)</f>
        <v/>
      </c>
      <c r="E238" s="352" t="str">
        <f>IF(Tabla13[[#This Row],[Código_Actividad]]="","",'[3]Formulario PPGR1'!#REF!)</f>
        <v/>
      </c>
      <c r="F238" s="352" t="str">
        <f>IF(Tabla13[[#This Row],[Código_Actividad]]="","",'[3]Formulario PPGR1'!#REF!)</f>
        <v/>
      </c>
      <c r="G238" s="347"/>
      <c r="H238" s="348"/>
      <c r="I238" s="348"/>
      <c r="J238" s="348"/>
      <c r="K238" s="443"/>
      <c r="L238" s="347"/>
      <c r="M238" s="349"/>
      <c r="N238" s="350">
        <f>+Tabla13[[#This Row],[Precio Unitario]]*Tabla13[[#This Row],[Cantidad de Insumos]]</f>
        <v>0</v>
      </c>
      <c r="O238" s="351"/>
      <c r="P238" s="429" t="e">
        <f>[4]!Tabla1[[#This Row],[Precio Unitario]]*[4]!Tabla1[[#This Row],[Cantidad de Insumos]]</f>
        <v>#REF!</v>
      </c>
      <c r="Q238" s="430"/>
      <c r="R238" s="339"/>
    </row>
    <row r="239" spans="2:18" ht="12.75" x14ac:dyDescent="0.2">
      <c r="B239" s="352" t="str">
        <f>IF(Tabla13[[#This Row],[Código_Actividad]]="","",CONCATENATE(Tabla13[[#This Row],[POA]],".",Tabla13[[#This Row],[SRS]],".",Tabla13[[#This Row],[AREA]],".",Tabla13[[#This Row],[TIPO]]))</f>
        <v/>
      </c>
      <c r="C239" s="352" t="str">
        <f>IF(Tabla13[[#This Row],[Código_Actividad]]="","",'[3]Formulario PPGR1'!#REF!)</f>
        <v/>
      </c>
      <c r="D239" s="352" t="str">
        <f>IF(Tabla13[[#This Row],[Código_Actividad]]="","",'[3]Formulario PPGR1'!#REF!)</f>
        <v/>
      </c>
      <c r="E239" s="352" t="str">
        <f>IF(Tabla13[[#This Row],[Código_Actividad]]="","",'[3]Formulario PPGR1'!#REF!)</f>
        <v/>
      </c>
      <c r="F239" s="352" t="str">
        <f>IF(Tabla13[[#This Row],[Código_Actividad]]="","",'[3]Formulario PPGR1'!#REF!)</f>
        <v/>
      </c>
      <c r="G239" s="347"/>
      <c r="H239" s="348"/>
      <c r="I239" s="348"/>
      <c r="J239" s="348"/>
      <c r="K239" s="443"/>
      <c r="L239" s="347"/>
      <c r="M239" s="349"/>
      <c r="N239" s="350">
        <f>+Tabla13[[#This Row],[Precio Unitario]]*Tabla13[[#This Row],[Cantidad de Insumos]]</f>
        <v>0</v>
      </c>
      <c r="O239" s="351"/>
      <c r="P239" s="429" t="e">
        <f>[4]!Tabla1[[#This Row],[Precio Unitario]]*[4]!Tabla1[[#This Row],[Cantidad de Insumos]]</f>
        <v>#REF!</v>
      </c>
      <c r="Q239" s="430"/>
      <c r="R239" s="339"/>
    </row>
    <row r="240" spans="2:18" ht="12.75" x14ac:dyDescent="0.2">
      <c r="B240" s="352" t="str">
        <f>IF(Tabla13[[#This Row],[Código_Actividad]]="","",CONCATENATE(Tabla13[[#This Row],[POA]],".",Tabla13[[#This Row],[SRS]],".",Tabla13[[#This Row],[AREA]],".",Tabla13[[#This Row],[TIPO]]))</f>
        <v/>
      </c>
      <c r="C240" s="352" t="str">
        <f>IF(Tabla13[[#This Row],[Código_Actividad]]="","",'[3]Formulario PPGR1'!#REF!)</f>
        <v/>
      </c>
      <c r="D240" s="352" t="str">
        <f>IF(Tabla13[[#This Row],[Código_Actividad]]="","",'[3]Formulario PPGR1'!#REF!)</f>
        <v/>
      </c>
      <c r="E240" s="352" t="str">
        <f>IF(Tabla13[[#This Row],[Código_Actividad]]="","",'[3]Formulario PPGR1'!#REF!)</f>
        <v/>
      </c>
      <c r="F240" s="352" t="str">
        <f>IF(Tabla13[[#This Row],[Código_Actividad]]="","",'[3]Formulario PPGR1'!#REF!)</f>
        <v/>
      </c>
      <c r="G240" s="347"/>
      <c r="H240" s="348"/>
      <c r="I240" s="348"/>
      <c r="J240" s="348"/>
      <c r="K240" s="443"/>
      <c r="L240" s="347"/>
      <c r="M240" s="349"/>
      <c r="N240" s="350">
        <f>+Tabla13[[#This Row],[Precio Unitario]]*Tabla13[[#This Row],[Cantidad de Insumos]]</f>
        <v>0</v>
      </c>
      <c r="O240" s="351"/>
      <c r="P240" s="429" t="e">
        <f>[4]!Tabla1[[#This Row],[Precio Unitario]]*[4]!Tabla1[[#This Row],[Cantidad de Insumos]]</f>
        <v>#REF!</v>
      </c>
      <c r="Q240" s="430"/>
      <c r="R240" s="339"/>
    </row>
    <row r="241" spans="2:18" ht="12.75" x14ac:dyDescent="0.2">
      <c r="B241" s="352" t="str">
        <f>IF(Tabla13[[#This Row],[Código_Actividad]]="","",CONCATENATE(Tabla13[[#This Row],[POA]],".",Tabla13[[#This Row],[SRS]],".",Tabla13[[#This Row],[AREA]],".",Tabla13[[#This Row],[TIPO]]))</f>
        <v/>
      </c>
      <c r="C241" s="352" t="str">
        <f>IF(Tabla13[[#This Row],[Código_Actividad]]="","",'[3]Formulario PPGR1'!#REF!)</f>
        <v/>
      </c>
      <c r="D241" s="352" t="str">
        <f>IF(Tabla13[[#This Row],[Código_Actividad]]="","",'[3]Formulario PPGR1'!#REF!)</f>
        <v/>
      </c>
      <c r="E241" s="352" t="str">
        <f>IF(Tabla13[[#This Row],[Código_Actividad]]="","",'[3]Formulario PPGR1'!#REF!)</f>
        <v/>
      </c>
      <c r="F241" s="352" t="str">
        <f>IF(Tabla13[[#This Row],[Código_Actividad]]="","",'[3]Formulario PPGR1'!#REF!)</f>
        <v/>
      </c>
      <c r="G241" s="347"/>
      <c r="H241" s="348"/>
      <c r="I241" s="348"/>
      <c r="J241" s="348"/>
      <c r="K241" s="443"/>
      <c r="L241" s="347"/>
      <c r="M241" s="349"/>
      <c r="N241" s="350">
        <f>+Tabla13[[#This Row],[Precio Unitario]]*Tabla13[[#This Row],[Cantidad de Insumos]]</f>
        <v>0</v>
      </c>
      <c r="O241" s="351"/>
      <c r="P241" s="429" t="e">
        <f>[4]!Tabla1[[#This Row],[Precio Unitario]]*[4]!Tabla1[[#This Row],[Cantidad de Insumos]]</f>
        <v>#REF!</v>
      </c>
      <c r="Q241" s="430"/>
      <c r="R241" s="339"/>
    </row>
    <row r="242" spans="2:18" ht="12.75" x14ac:dyDescent="0.2">
      <c r="B242" s="352" t="str">
        <f>IF(Tabla13[[#This Row],[Código_Actividad]]="","",CONCATENATE(Tabla13[[#This Row],[POA]],".",Tabla13[[#This Row],[SRS]],".",Tabla13[[#This Row],[AREA]],".",Tabla13[[#This Row],[TIPO]]))</f>
        <v/>
      </c>
      <c r="C242" s="352" t="str">
        <f>IF(Tabla13[[#This Row],[Código_Actividad]]="","",'[3]Formulario PPGR1'!#REF!)</f>
        <v/>
      </c>
      <c r="D242" s="352" t="str">
        <f>IF(Tabla13[[#This Row],[Código_Actividad]]="","",'[3]Formulario PPGR1'!#REF!)</f>
        <v/>
      </c>
      <c r="E242" s="352" t="str">
        <f>IF(Tabla13[[#This Row],[Código_Actividad]]="","",'[3]Formulario PPGR1'!#REF!)</f>
        <v/>
      </c>
      <c r="F242" s="352" t="str">
        <f>IF(Tabla13[[#This Row],[Código_Actividad]]="","",'[3]Formulario PPGR1'!#REF!)</f>
        <v/>
      </c>
      <c r="G242" s="347"/>
      <c r="H242" s="348"/>
      <c r="I242" s="348"/>
      <c r="J242" s="348"/>
      <c r="K242" s="443"/>
      <c r="L242" s="347"/>
      <c r="M242" s="349"/>
      <c r="N242" s="350">
        <f>+Tabla13[[#This Row],[Precio Unitario]]*Tabla13[[#This Row],[Cantidad de Insumos]]</f>
        <v>0</v>
      </c>
      <c r="O242" s="351"/>
      <c r="P242" s="429" t="e">
        <f>[4]!Tabla1[[#This Row],[Precio Unitario]]*[4]!Tabla1[[#This Row],[Cantidad de Insumos]]</f>
        <v>#REF!</v>
      </c>
      <c r="Q242" s="430"/>
      <c r="R242" s="339"/>
    </row>
    <row r="243" spans="2:18" ht="12.75" x14ac:dyDescent="0.2">
      <c r="B243" s="352" t="str">
        <f>IF(Tabla13[[#This Row],[Código_Actividad]]="","",CONCATENATE(Tabla13[[#This Row],[POA]],".",Tabla13[[#This Row],[SRS]],".",Tabla13[[#This Row],[AREA]],".",Tabla13[[#This Row],[TIPO]]))</f>
        <v/>
      </c>
      <c r="C243" s="352" t="str">
        <f>IF(Tabla13[[#This Row],[Código_Actividad]]="","",'[3]Formulario PPGR1'!#REF!)</f>
        <v/>
      </c>
      <c r="D243" s="352" t="str">
        <f>IF(Tabla13[[#This Row],[Código_Actividad]]="","",'[3]Formulario PPGR1'!#REF!)</f>
        <v/>
      </c>
      <c r="E243" s="352" t="str">
        <f>IF(Tabla13[[#This Row],[Código_Actividad]]="","",'[3]Formulario PPGR1'!#REF!)</f>
        <v/>
      </c>
      <c r="F243" s="352" t="str">
        <f>IF(Tabla13[[#This Row],[Código_Actividad]]="","",'[3]Formulario PPGR1'!#REF!)</f>
        <v/>
      </c>
      <c r="G243" s="347"/>
      <c r="H243" s="348"/>
      <c r="I243" s="348"/>
      <c r="J243" s="348"/>
      <c r="K243" s="443"/>
      <c r="L243" s="347"/>
      <c r="M243" s="349"/>
      <c r="N243" s="350">
        <f>+Tabla13[[#This Row],[Precio Unitario]]*Tabla13[[#This Row],[Cantidad de Insumos]]</f>
        <v>0</v>
      </c>
      <c r="O243" s="351"/>
      <c r="P243" s="429" t="e">
        <f>[4]!Tabla1[[#This Row],[Precio Unitario]]*[4]!Tabla1[[#This Row],[Cantidad de Insumos]]</f>
        <v>#REF!</v>
      </c>
      <c r="Q243" s="430"/>
      <c r="R243" s="339"/>
    </row>
    <row r="244" spans="2:18" ht="12.75" x14ac:dyDescent="0.2">
      <c r="B244" s="352" t="str">
        <f>IF(Tabla13[[#This Row],[Código_Actividad]]="","",CONCATENATE(Tabla13[[#This Row],[POA]],".",Tabla13[[#This Row],[SRS]],".",Tabla13[[#This Row],[AREA]],".",Tabla13[[#This Row],[TIPO]]))</f>
        <v/>
      </c>
      <c r="C244" s="352" t="str">
        <f>IF(Tabla13[[#This Row],[Código_Actividad]]="","",'[3]Formulario PPGR1'!#REF!)</f>
        <v/>
      </c>
      <c r="D244" s="352" t="str">
        <f>IF(Tabla13[[#This Row],[Código_Actividad]]="","",'[3]Formulario PPGR1'!#REF!)</f>
        <v/>
      </c>
      <c r="E244" s="352" t="str">
        <f>IF(Tabla13[[#This Row],[Código_Actividad]]="","",'[3]Formulario PPGR1'!#REF!)</f>
        <v/>
      </c>
      <c r="F244" s="352" t="str">
        <f>IF(Tabla13[[#This Row],[Código_Actividad]]="","",'[3]Formulario PPGR1'!#REF!)</f>
        <v/>
      </c>
      <c r="G244" s="347"/>
      <c r="H244" s="348"/>
      <c r="I244" s="348"/>
      <c r="J244" s="348"/>
      <c r="K244" s="443"/>
      <c r="L244" s="347"/>
      <c r="M244" s="349"/>
      <c r="N244" s="350">
        <f>+Tabla13[[#This Row],[Precio Unitario]]*Tabla13[[#This Row],[Cantidad de Insumos]]</f>
        <v>0</v>
      </c>
      <c r="O244" s="351"/>
      <c r="P244" s="429" t="e">
        <f>[4]!Tabla1[[#This Row],[Precio Unitario]]*[4]!Tabla1[[#This Row],[Cantidad de Insumos]]</f>
        <v>#REF!</v>
      </c>
      <c r="Q244" s="430"/>
      <c r="R244" s="339"/>
    </row>
    <row r="245" spans="2:18" ht="12.75" x14ac:dyDescent="0.2">
      <c r="B245" s="352" t="str">
        <f>IF(Tabla13[[#This Row],[Código_Actividad]]="","",CONCATENATE(Tabla13[[#This Row],[POA]],".",Tabla13[[#This Row],[SRS]],".",Tabla13[[#This Row],[AREA]],".",Tabla13[[#This Row],[TIPO]]))</f>
        <v/>
      </c>
      <c r="C245" s="352" t="str">
        <f>IF(Tabla13[[#This Row],[Código_Actividad]]="","",'[3]Formulario PPGR1'!#REF!)</f>
        <v/>
      </c>
      <c r="D245" s="352" t="str">
        <f>IF(Tabla13[[#This Row],[Código_Actividad]]="","",'[3]Formulario PPGR1'!#REF!)</f>
        <v/>
      </c>
      <c r="E245" s="352" t="str">
        <f>IF(Tabla13[[#This Row],[Código_Actividad]]="","",'[3]Formulario PPGR1'!#REF!)</f>
        <v/>
      </c>
      <c r="F245" s="352" t="str">
        <f>IF(Tabla13[[#This Row],[Código_Actividad]]="","",'[3]Formulario PPGR1'!#REF!)</f>
        <v/>
      </c>
      <c r="G245" s="347"/>
      <c r="H245" s="348"/>
      <c r="I245" s="348"/>
      <c r="J245" s="348"/>
      <c r="K245" s="443"/>
      <c r="L245" s="347"/>
      <c r="M245" s="349"/>
      <c r="N245" s="350">
        <f>+Tabla13[[#This Row],[Precio Unitario]]*Tabla13[[#This Row],[Cantidad de Insumos]]</f>
        <v>0</v>
      </c>
      <c r="O245" s="351"/>
      <c r="P245" s="429" t="e">
        <f>[4]!Tabla1[[#This Row],[Precio Unitario]]*[4]!Tabla1[[#This Row],[Cantidad de Insumos]]</f>
        <v>#REF!</v>
      </c>
      <c r="Q245" s="430"/>
      <c r="R245" s="339"/>
    </row>
    <row r="246" spans="2:18" ht="12.75" x14ac:dyDescent="0.2">
      <c r="B246" s="352" t="str">
        <f>IF(Tabla13[[#This Row],[Código_Actividad]]="","",CONCATENATE(Tabla13[[#This Row],[POA]],".",Tabla13[[#This Row],[SRS]],".",Tabla13[[#This Row],[AREA]],".",Tabla13[[#This Row],[TIPO]]))</f>
        <v/>
      </c>
      <c r="C246" s="352" t="str">
        <f>IF(Tabla13[[#This Row],[Código_Actividad]]="","",'[3]Formulario PPGR1'!#REF!)</f>
        <v/>
      </c>
      <c r="D246" s="352" t="str">
        <f>IF(Tabla13[[#This Row],[Código_Actividad]]="","",'[3]Formulario PPGR1'!#REF!)</f>
        <v/>
      </c>
      <c r="E246" s="352" t="str">
        <f>IF(Tabla13[[#This Row],[Código_Actividad]]="","",'[3]Formulario PPGR1'!#REF!)</f>
        <v/>
      </c>
      <c r="F246" s="352" t="str">
        <f>IF(Tabla13[[#This Row],[Código_Actividad]]="","",'[3]Formulario PPGR1'!#REF!)</f>
        <v/>
      </c>
      <c r="G246" s="347"/>
      <c r="H246" s="348"/>
      <c r="I246" s="348"/>
      <c r="J246" s="348"/>
      <c r="K246" s="443"/>
      <c r="L246" s="347"/>
      <c r="M246" s="349"/>
      <c r="N246" s="350">
        <f>+Tabla13[[#This Row],[Precio Unitario]]*Tabla13[[#This Row],[Cantidad de Insumos]]</f>
        <v>0</v>
      </c>
      <c r="O246" s="351"/>
      <c r="P246" s="429" t="e">
        <f>[4]!Tabla1[[#This Row],[Precio Unitario]]*[4]!Tabla1[[#This Row],[Cantidad de Insumos]]</f>
        <v>#REF!</v>
      </c>
      <c r="Q246" s="430"/>
      <c r="R246" s="339"/>
    </row>
    <row r="247" spans="2:18" ht="12.75" x14ac:dyDescent="0.2">
      <c r="B247" s="352" t="str">
        <f>IF(Tabla13[[#This Row],[Código_Actividad]]="","",CONCATENATE(Tabla13[[#This Row],[POA]],".",Tabla13[[#This Row],[SRS]],".",Tabla13[[#This Row],[AREA]],".",Tabla13[[#This Row],[TIPO]]))</f>
        <v/>
      </c>
      <c r="C247" s="352" t="str">
        <f>IF(Tabla13[[#This Row],[Código_Actividad]]="","",'[3]Formulario PPGR1'!#REF!)</f>
        <v/>
      </c>
      <c r="D247" s="352" t="str">
        <f>IF(Tabla13[[#This Row],[Código_Actividad]]="","",'[3]Formulario PPGR1'!#REF!)</f>
        <v/>
      </c>
      <c r="E247" s="352" t="str">
        <f>IF(Tabla13[[#This Row],[Código_Actividad]]="","",'[3]Formulario PPGR1'!#REF!)</f>
        <v/>
      </c>
      <c r="F247" s="352" t="str">
        <f>IF(Tabla13[[#This Row],[Código_Actividad]]="","",'[3]Formulario PPGR1'!#REF!)</f>
        <v/>
      </c>
      <c r="G247" s="347"/>
      <c r="H247" s="348"/>
      <c r="I247" s="348"/>
      <c r="J247" s="348"/>
      <c r="K247" s="443"/>
      <c r="L247" s="347"/>
      <c r="M247" s="349"/>
      <c r="N247" s="350">
        <f>+Tabla13[[#This Row],[Precio Unitario]]*Tabla13[[#This Row],[Cantidad de Insumos]]</f>
        <v>0</v>
      </c>
      <c r="O247" s="351"/>
      <c r="P247" s="429" t="e">
        <f>[4]!Tabla1[[#This Row],[Precio Unitario]]*[4]!Tabla1[[#This Row],[Cantidad de Insumos]]</f>
        <v>#REF!</v>
      </c>
      <c r="Q247" s="430"/>
      <c r="R247" s="339"/>
    </row>
    <row r="248" spans="2:18" ht="12.75" x14ac:dyDescent="0.2">
      <c r="B248" s="352" t="str">
        <f>IF(Tabla13[[#This Row],[Código_Actividad]]="","",CONCATENATE(Tabla13[[#This Row],[POA]],".",Tabla13[[#This Row],[SRS]],".",Tabla13[[#This Row],[AREA]],".",Tabla13[[#This Row],[TIPO]]))</f>
        <v/>
      </c>
      <c r="C248" s="352" t="str">
        <f>IF(Tabla13[[#This Row],[Código_Actividad]]="","",'[3]Formulario PPGR1'!#REF!)</f>
        <v/>
      </c>
      <c r="D248" s="352" t="str">
        <f>IF(Tabla13[[#This Row],[Código_Actividad]]="","",'[3]Formulario PPGR1'!#REF!)</f>
        <v/>
      </c>
      <c r="E248" s="352" t="str">
        <f>IF(Tabla13[[#This Row],[Código_Actividad]]="","",'[3]Formulario PPGR1'!#REF!)</f>
        <v/>
      </c>
      <c r="F248" s="352" t="str">
        <f>IF(Tabla13[[#This Row],[Código_Actividad]]="","",'[3]Formulario PPGR1'!#REF!)</f>
        <v/>
      </c>
      <c r="G248" s="347"/>
      <c r="H248" s="348"/>
      <c r="I248" s="348"/>
      <c r="J248" s="348"/>
      <c r="K248" s="443"/>
      <c r="L248" s="347"/>
      <c r="M248" s="349"/>
      <c r="N248" s="350">
        <f>+Tabla13[[#This Row],[Precio Unitario]]*Tabla13[[#This Row],[Cantidad de Insumos]]</f>
        <v>0</v>
      </c>
      <c r="O248" s="351"/>
      <c r="P248" s="429" t="e">
        <f>[4]!Tabla1[[#This Row],[Precio Unitario]]*[4]!Tabla1[[#This Row],[Cantidad de Insumos]]</f>
        <v>#REF!</v>
      </c>
      <c r="Q248" s="430"/>
      <c r="R248" s="339"/>
    </row>
    <row r="249" spans="2:18" ht="12.75" x14ac:dyDescent="0.2">
      <c r="B249" s="352" t="str">
        <f>IF(Tabla13[[#This Row],[Código_Actividad]]="","",CONCATENATE(Tabla13[[#This Row],[POA]],".",Tabla13[[#This Row],[SRS]],".",Tabla13[[#This Row],[AREA]],".",Tabla13[[#This Row],[TIPO]]))</f>
        <v/>
      </c>
      <c r="C249" s="352" t="str">
        <f>IF(Tabla13[[#This Row],[Código_Actividad]]="","",'[3]Formulario PPGR1'!#REF!)</f>
        <v/>
      </c>
      <c r="D249" s="352" t="str">
        <f>IF(Tabla13[[#This Row],[Código_Actividad]]="","",'[3]Formulario PPGR1'!#REF!)</f>
        <v/>
      </c>
      <c r="E249" s="352" t="str">
        <f>IF(Tabla13[[#This Row],[Código_Actividad]]="","",'[3]Formulario PPGR1'!#REF!)</f>
        <v/>
      </c>
      <c r="F249" s="352" t="str">
        <f>IF(Tabla13[[#This Row],[Código_Actividad]]="","",'[3]Formulario PPGR1'!#REF!)</f>
        <v/>
      </c>
      <c r="G249" s="347"/>
      <c r="H249" s="348"/>
      <c r="I249" s="348"/>
      <c r="J249" s="348"/>
      <c r="K249" s="443"/>
      <c r="L249" s="347"/>
      <c r="M249" s="349"/>
      <c r="N249" s="350">
        <f>+Tabla13[[#This Row],[Precio Unitario]]*Tabla13[[#This Row],[Cantidad de Insumos]]</f>
        <v>0</v>
      </c>
      <c r="O249" s="351"/>
      <c r="P249" s="429" t="e">
        <f>[4]!Tabla1[[#This Row],[Precio Unitario]]*[4]!Tabla1[[#This Row],[Cantidad de Insumos]]</f>
        <v>#REF!</v>
      </c>
      <c r="Q249" s="430"/>
      <c r="R249" s="339"/>
    </row>
    <row r="250" spans="2:18" ht="12.75" x14ac:dyDescent="0.2">
      <c r="B250" s="352" t="str">
        <f>IF(Tabla13[[#This Row],[Código_Actividad]]="","",CONCATENATE(Tabla13[[#This Row],[POA]],".",Tabla13[[#This Row],[SRS]],".",Tabla13[[#This Row],[AREA]],".",Tabla13[[#This Row],[TIPO]]))</f>
        <v/>
      </c>
      <c r="C250" s="352" t="str">
        <f>IF(Tabla13[[#This Row],[Código_Actividad]]="","",'[3]Formulario PPGR1'!#REF!)</f>
        <v/>
      </c>
      <c r="D250" s="352" t="str">
        <f>IF(Tabla13[[#This Row],[Código_Actividad]]="","",'[3]Formulario PPGR1'!#REF!)</f>
        <v/>
      </c>
      <c r="E250" s="352" t="str">
        <f>IF(Tabla13[[#This Row],[Código_Actividad]]="","",'[3]Formulario PPGR1'!#REF!)</f>
        <v/>
      </c>
      <c r="F250" s="352" t="str">
        <f>IF(Tabla13[[#This Row],[Código_Actividad]]="","",'[3]Formulario PPGR1'!#REF!)</f>
        <v/>
      </c>
      <c r="G250" s="347"/>
      <c r="H250" s="348"/>
      <c r="I250" s="348"/>
      <c r="J250" s="348"/>
      <c r="K250" s="443"/>
      <c r="L250" s="347"/>
      <c r="M250" s="349"/>
      <c r="N250" s="350">
        <f>+Tabla13[[#This Row],[Precio Unitario]]*Tabla13[[#This Row],[Cantidad de Insumos]]</f>
        <v>0</v>
      </c>
      <c r="O250" s="351"/>
      <c r="P250" s="429" t="e">
        <f>[4]!Tabla1[[#This Row],[Precio Unitario]]*[4]!Tabla1[[#This Row],[Cantidad de Insumos]]</f>
        <v>#REF!</v>
      </c>
      <c r="Q250" s="430"/>
      <c r="R250" s="339"/>
    </row>
    <row r="251" spans="2:18" ht="12.75" x14ac:dyDescent="0.2">
      <c r="B251" s="352" t="str">
        <f>IF(Tabla13[[#This Row],[Código_Actividad]]="","",CONCATENATE(Tabla13[[#This Row],[POA]],".",Tabla13[[#This Row],[SRS]],".",Tabla13[[#This Row],[AREA]],".",Tabla13[[#This Row],[TIPO]]))</f>
        <v/>
      </c>
      <c r="C251" s="352" t="str">
        <f>IF(Tabla13[[#This Row],[Código_Actividad]]="","",'[3]Formulario PPGR1'!#REF!)</f>
        <v/>
      </c>
      <c r="D251" s="352" t="str">
        <f>IF(Tabla13[[#This Row],[Código_Actividad]]="","",'[3]Formulario PPGR1'!#REF!)</f>
        <v/>
      </c>
      <c r="E251" s="352" t="str">
        <f>IF(Tabla13[[#This Row],[Código_Actividad]]="","",'[3]Formulario PPGR1'!#REF!)</f>
        <v/>
      </c>
      <c r="F251" s="352" t="str">
        <f>IF(Tabla13[[#This Row],[Código_Actividad]]="","",'[3]Formulario PPGR1'!#REF!)</f>
        <v/>
      </c>
      <c r="G251" s="347"/>
      <c r="H251" s="348"/>
      <c r="I251" s="348"/>
      <c r="J251" s="348"/>
      <c r="K251" s="443"/>
      <c r="L251" s="347"/>
      <c r="M251" s="349"/>
      <c r="N251" s="350">
        <f>+Tabla13[[#This Row],[Precio Unitario]]*Tabla13[[#This Row],[Cantidad de Insumos]]</f>
        <v>0</v>
      </c>
      <c r="O251" s="351"/>
      <c r="P251" s="429" t="e">
        <f>[4]!Tabla1[[#This Row],[Precio Unitario]]*[4]!Tabla1[[#This Row],[Cantidad de Insumos]]</f>
        <v>#REF!</v>
      </c>
      <c r="Q251" s="430"/>
      <c r="R251" s="339"/>
    </row>
    <row r="252" spans="2:18" ht="12.75" x14ac:dyDescent="0.2">
      <c r="B252" s="352" t="str">
        <f>IF(Tabla13[[#This Row],[Código_Actividad]]="","",CONCATENATE(Tabla13[[#This Row],[POA]],".",Tabla13[[#This Row],[SRS]],".",Tabla13[[#This Row],[AREA]],".",Tabla13[[#This Row],[TIPO]]))</f>
        <v/>
      </c>
      <c r="C252" s="352" t="str">
        <f>IF(Tabla13[[#This Row],[Código_Actividad]]="","",'[3]Formulario PPGR1'!#REF!)</f>
        <v/>
      </c>
      <c r="D252" s="352" t="str">
        <f>IF(Tabla13[[#This Row],[Código_Actividad]]="","",'[3]Formulario PPGR1'!#REF!)</f>
        <v/>
      </c>
      <c r="E252" s="352" t="str">
        <f>IF(Tabla13[[#This Row],[Código_Actividad]]="","",'[3]Formulario PPGR1'!#REF!)</f>
        <v/>
      </c>
      <c r="F252" s="352" t="str">
        <f>IF(Tabla13[[#This Row],[Código_Actividad]]="","",'[3]Formulario PPGR1'!#REF!)</f>
        <v/>
      </c>
      <c r="G252" s="347"/>
      <c r="H252" s="348"/>
      <c r="I252" s="348"/>
      <c r="J252" s="348"/>
      <c r="K252" s="443"/>
      <c r="L252" s="347"/>
      <c r="M252" s="349"/>
      <c r="N252" s="350">
        <f>+Tabla13[[#This Row],[Precio Unitario]]*Tabla13[[#This Row],[Cantidad de Insumos]]</f>
        <v>0</v>
      </c>
      <c r="O252" s="351"/>
      <c r="P252" s="429" t="e">
        <f>[4]!Tabla1[[#This Row],[Precio Unitario]]*[4]!Tabla1[[#This Row],[Cantidad de Insumos]]</f>
        <v>#REF!</v>
      </c>
      <c r="Q252" s="430"/>
      <c r="R252" s="339"/>
    </row>
    <row r="253" spans="2:18" ht="12.75" x14ac:dyDescent="0.2">
      <c r="B253" s="352" t="str">
        <f>IF(Tabla13[[#This Row],[Código_Actividad]]="","",CONCATENATE(Tabla13[[#This Row],[POA]],".",Tabla13[[#This Row],[SRS]],".",Tabla13[[#This Row],[AREA]],".",Tabla13[[#This Row],[TIPO]]))</f>
        <v/>
      </c>
      <c r="C253" s="352" t="str">
        <f>IF(Tabla13[[#This Row],[Código_Actividad]]="","",'[3]Formulario PPGR1'!#REF!)</f>
        <v/>
      </c>
      <c r="D253" s="352" t="str">
        <f>IF(Tabla13[[#This Row],[Código_Actividad]]="","",'[3]Formulario PPGR1'!#REF!)</f>
        <v/>
      </c>
      <c r="E253" s="352" t="str">
        <f>IF(Tabla13[[#This Row],[Código_Actividad]]="","",'[3]Formulario PPGR1'!#REF!)</f>
        <v/>
      </c>
      <c r="F253" s="352" t="str">
        <f>IF(Tabla13[[#This Row],[Código_Actividad]]="","",'[3]Formulario PPGR1'!#REF!)</f>
        <v/>
      </c>
      <c r="G253" s="347"/>
      <c r="H253" s="348"/>
      <c r="I253" s="348"/>
      <c r="J253" s="348"/>
      <c r="K253" s="443"/>
      <c r="L253" s="347"/>
      <c r="M253" s="349"/>
      <c r="N253" s="350">
        <f>+Tabla13[[#This Row],[Precio Unitario]]*Tabla13[[#This Row],[Cantidad de Insumos]]</f>
        <v>0</v>
      </c>
      <c r="O253" s="351"/>
      <c r="P253" s="429" t="e">
        <f>[4]!Tabla1[[#This Row],[Precio Unitario]]*[4]!Tabla1[[#This Row],[Cantidad de Insumos]]</f>
        <v>#REF!</v>
      </c>
      <c r="Q253" s="430"/>
      <c r="R253" s="339"/>
    </row>
    <row r="254" spans="2:18" ht="12.75" x14ac:dyDescent="0.2">
      <c r="B254" s="352" t="str">
        <f>IF(Tabla13[[#This Row],[Código_Actividad]]="","",CONCATENATE(Tabla13[[#This Row],[POA]],".",Tabla13[[#This Row],[SRS]],".",Tabla13[[#This Row],[AREA]],".",Tabla13[[#This Row],[TIPO]]))</f>
        <v/>
      </c>
      <c r="C254" s="352" t="str">
        <f>IF(Tabla13[[#This Row],[Código_Actividad]]="","",'[3]Formulario PPGR1'!#REF!)</f>
        <v/>
      </c>
      <c r="D254" s="352" t="str">
        <f>IF(Tabla13[[#This Row],[Código_Actividad]]="","",'[3]Formulario PPGR1'!#REF!)</f>
        <v/>
      </c>
      <c r="E254" s="352" t="str">
        <f>IF(Tabla13[[#This Row],[Código_Actividad]]="","",'[3]Formulario PPGR1'!#REF!)</f>
        <v/>
      </c>
      <c r="F254" s="352" t="str">
        <f>IF(Tabla13[[#This Row],[Código_Actividad]]="","",'[3]Formulario PPGR1'!#REF!)</f>
        <v/>
      </c>
      <c r="G254" s="347"/>
      <c r="H254" s="348"/>
      <c r="I254" s="348"/>
      <c r="J254" s="348"/>
      <c r="K254" s="443"/>
      <c r="L254" s="347"/>
      <c r="M254" s="349"/>
      <c r="N254" s="350">
        <f>+Tabla13[[#This Row],[Precio Unitario]]*Tabla13[[#This Row],[Cantidad de Insumos]]</f>
        <v>0</v>
      </c>
      <c r="O254" s="351"/>
      <c r="P254" s="429" t="e">
        <f>[4]!Tabla1[[#This Row],[Precio Unitario]]*[4]!Tabla1[[#This Row],[Cantidad de Insumos]]</f>
        <v>#REF!</v>
      </c>
      <c r="Q254" s="430"/>
      <c r="R254" s="339"/>
    </row>
    <row r="255" spans="2:18" ht="12.75" x14ac:dyDescent="0.2">
      <c r="B255" s="346" t="str">
        <f>IF(Tabla13[[#This Row],[Código_Actividad]]="","",CONCATENATE(Tabla13[[#This Row],[POA]],".",Tabla13[[#This Row],[SRS]],".",Tabla13[[#This Row],[AREA]],".",Tabla13[[#This Row],[TIPO]]))</f>
        <v/>
      </c>
      <c r="C255" s="346" t="str">
        <f>IF(Tabla13[[#This Row],[Código_Actividad]]="","",'[3]Formulario PPGR1'!#REF!)</f>
        <v/>
      </c>
      <c r="D255" s="346" t="str">
        <f>IF(Tabla13[[#This Row],[Código_Actividad]]="","",'[3]Formulario PPGR1'!#REF!)</f>
        <v/>
      </c>
      <c r="E255" s="346" t="str">
        <f>IF(Tabla13[[#This Row],[Código_Actividad]]="","",'[3]Formulario PPGR1'!#REF!)</f>
        <v/>
      </c>
      <c r="F255" s="346" t="str">
        <f>IF(Tabla13[[#This Row],[Código_Actividad]]="","",'[3]Formulario PPGR1'!#REF!)</f>
        <v/>
      </c>
      <c r="G255" s="347"/>
      <c r="H255" s="348"/>
      <c r="I255" s="348"/>
      <c r="J255" s="348"/>
      <c r="K255" s="443"/>
      <c r="L255" s="347"/>
      <c r="M255" s="349"/>
      <c r="N255" s="350">
        <f>+Tabla13[[#This Row],[Precio Unitario]]*Tabla13[[#This Row],[Cantidad de Insumos]]</f>
        <v>0</v>
      </c>
      <c r="O255" s="351"/>
      <c r="P255" s="429" t="e">
        <f>[4]!Tabla1[[#This Row],[Precio Unitario]]*[4]!Tabla1[[#This Row],[Cantidad de Insumos]]</f>
        <v>#REF!</v>
      </c>
      <c r="Q255" s="430"/>
      <c r="R255" s="339"/>
    </row>
    <row r="256" spans="2:18" s="137" customFormat="1" ht="12.75" x14ac:dyDescent="0.2">
      <c r="B256" s="346" t="str">
        <f>IF(Tabla13[[#This Row],[Código_Actividad]]="","",CONCATENATE(Tabla13[[#This Row],[POA]],".",Tabla13[[#This Row],[SRS]],".",Tabla13[[#This Row],[AREA]],".",Tabla13[[#This Row],[TIPO]]))</f>
        <v/>
      </c>
      <c r="C256" s="346" t="str">
        <f>IF(Tabla13[[#This Row],[Código_Actividad]]="","",'[3]Formulario PPGR1'!#REF!)</f>
        <v/>
      </c>
      <c r="D256" s="346" t="str">
        <f>IF(Tabla13[[#This Row],[Código_Actividad]]="","",'[3]Formulario PPGR1'!#REF!)</f>
        <v/>
      </c>
      <c r="E256" s="346" t="str">
        <f>IF(Tabla13[[#This Row],[Código_Actividad]]="","",'[3]Formulario PPGR1'!#REF!)</f>
        <v/>
      </c>
      <c r="F256" s="346" t="str">
        <f>IF(Tabla13[[#This Row],[Código_Actividad]]="","",'[3]Formulario PPGR1'!#REF!)</f>
        <v/>
      </c>
      <c r="G256" s="347"/>
      <c r="H256" s="348"/>
      <c r="I256" s="348"/>
      <c r="J256" s="348"/>
      <c r="K256" s="443"/>
      <c r="L256" s="347"/>
      <c r="M256" s="349"/>
      <c r="N256" s="350">
        <f>+Tabla13[[#This Row],[Precio Unitario]]*Tabla13[[#This Row],[Cantidad de Insumos]]</f>
        <v>0</v>
      </c>
      <c r="O256" s="351"/>
      <c r="P256" s="429" t="e">
        <f>[4]!Tabla1[[#This Row],[Precio Unitario]]*[4]!Tabla1[[#This Row],[Cantidad de Insumos]]</f>
        <v>#REF!</v>
      </c>
      <c r="Q256" s="430"/>
    </row>
    <row r="257" spans="2:17" s="137" customFormat="1" ht="12.75" x14ac:dyDescent="0.2">
      <c r="B257" s="346" t="str">
        <f>IF(Tabla13[[#This Row],[Código_Actividad]]="","",CONCATENATE(Tabla13[[#This Row],[POA]],".",Tabla13[[#This Row],[SRS]],".",Tabla13[[#This Row],[AREA]],".",Tabla13[[#This Row],[TIPO]]))</f>
        <v/>
      </c>
      <c r="C257" s="346" t="str">
        <f>IF(Tabla13[[#This Row],[Código_Actividad]]="","",'[3]Formulario PPGR1'!#REF!)</f>
        <v/>
      </c>
      <c r="D257" s="346" t="str">
        <f>IF(Tabla13[[#This Row],[Código_Actividad]]="","",'[3]Formulario PPGR1'!#REF!)</f>
        <v/>
      </c>
      <c r="E257" s="346" t="str">
        <f>IF(Tabla13[[#This Row],[Código_Actividad]]="","",'[3]Formulario PPGR1'!#REF!)</f>
        <v/>
      </c>
      <c r="F257" s="346" t="str">
        <f>IF(Tabla13[[#This Row],[Código_Actividad]]="","",'[3]Formulario PPGR1'!#REF!)</f>
        <v/>
      </c>
      <c r="G257" s="347"/>
      <c r="H257" s="348"/>
      <c r="I257" s="348"/>
      <c r="J257" s="348"/>
      <c r="K257" s="443"/>
      <c r="L257" s="347"/>
      <c r="M257" s="349"/>
      <c r="N257" s="350">
        <f>+Tabla13[[#This Row],[Precio Unitario]]*Tabla13[[#This Row],[Cantidad de Insumos]]</f>
        <v>0</v>
      </c>
      <c r="O257" s="351"/>
      <c r="P257" s="429" t="e">
        <f>[4]!Tabla1[[#This Row],[Precio Unitario]]*[4]!Tabla1[[#This Row],[Cantidad de Insumos]]</f>
        <v>#REF!</v>
      </c>
      <c r="Q257" s="430"/>
    </row>
    <row r="258" spans="2:17" s="137" customFormat="1" x14ac:dyDescent="0.25">
      <c r="G258" s="340"/>
      <c r="H258" s="340"/>
      <c r="I258" s="340"/>
      <c r="J258" s="340"/>
      <c r="K258" s="340"/>
      <c r="L258" s="340"/>
      <c r="M258" s="353"/>
      <c r="N258" s="340"/>
      <c r="O258" s="340"/>
      <c r="P258" s="340"/>
    </row>
    <row r="259" spans="2:17" s="137" customFormat="1" x14ac:dyDescent="0.25">
      <c r="G259" s="340"/>
      <c r="H259" s="340"/>
      <c r="I259" s="340"/>
      <c r="J259" s="340"/>
      <c r="K259" s="340"/>
      <c r="L259" s="340"/>
      <c r="M259" s="353"/>
      <c r="N259" s="340"/>
      <c r="O259" s="340"/>
      <c r="P259" s="340"/>
    </row>
    <row r="260" spans="2:17" s="137" customFormat="1" x14ac:dyDescent="0.25">
      <c r="G260" s="340"/>
      <c r="H260" s="340"/>
      <c r="I260" s="340"/>
      <c r="J260" s="340"/>
      <c r="K260" s="340"/>
      <c r="L260" s="340"/>
      <c r="M260" s="353"/>
      <c r="N260" s="340"/>
      <c r="O260" s="340"/>
      <c r="P260" s="340"/>
    </row>
    <row r="261" spans="2:17" s="137" customFormat="1" x14ac:dyDescent="0.25">
      <c r="G261" s="340"/>
      <c r="H261" s="340"/>
      <c r="I261" s="340"/>
      <c r="J261" s="340"/>
      <c r="K261" s="340"/>
      <c r="L261" s="340"/>
      <c r="M261" s="353"/>
      <c r="N261" s="340"/>
      <c r="O261" s="340"/>
      <c r="P261" s="340"/>
    </row>
    <row r="262" spans="2:17" s="137" customFormat="1" x14ac:dyDescent="0.25">
      <c r="G262" s="340"/>
      <c r="H262" s="340"/>
      <c r="I262" s="340"/>
      <c r="J262" s="340"/>
      <c r="K262" s="340"/>
      <c r="L262" s="340"/>
      <c r="M262" s="353"/>
      <c r="N262" s="340"/>
      <c r="O262" s="340"/>
      <c r="P262" s="340"/>
    </row>
    <row r="263" spans="2:17" s="137" customFormat="1" x14ac:dyDescent="0.25">
      <c r="G263" s="340"/>
      <c r="H263" s="340"/>
      <c r="I263" s="340"/>
      <c r="J263" s="340"/>
      <c r="K263" s="340"/>
      <c r="L263" s="340"/>
      <c r="M263" s="353"/>
      <c r="N263" s="340"/>
      <c r="O263" s="340"/>
      <c r="P263" s="340"/>
    </row>
    <row r="264" spans="2:17" s="137" customFormat="1" x14ac:dyDescent="0.25">
      <c r="G264" s="340"/>
      <c r="H264" s="340"/>
      <c r="I264" s="340"/>
      <c r="J264" s="340"/>
      <c r="K264" s="340"/>
      <c r="L264" s="340"/>
      <c r="M264" s="353"/>
      <c r="N264" s="340"/>
      <c r="O264" s="340"/>
      <c r="P264" s="340"/>
    </row>
    <row r="265" spans="2:17" s="137" customFormat="1" x14ac:dyDescent="0.25">
      <c r="G265" s="340"/>
      <c r="H265" s="340"/>
      <c r="I265" s="340"/>
      <c r="J265" s="340"/>
      <c r="K265" s="340"/>
      <c r="L265" s="340"/>
      <c r="M265" s="353"/>
      <c r="N265" s="340"/>
      <c r="O265" s="340"/>
      <c r="P265" s="340"/>
    </row>
    <row r="266" spans="2:17" s="137" customFormat="1" x14ac:dyDescent="0.25">
      <c r="G266" s="340"/>
      <c r="H266" s="340"/>
      <c r="I266" s="340"/>
      <c r="J266" s="340"/>
      <c r="K266" s="340"/>
      <c r="L266" s="340"/>
      <c r="M266" s="353"/>
      <c r="N266" s="340"/>
      <c r="O266" s="340"/>
      <c r="P266" s="340"/>
    </row>
    <row r="267" spans="2:17" s="137" customFormat="1" x14ac:dyDescent="0.25">
      <c r="G267" s="340"/>
      <c r="H267" s="340"/>
      <c r="I267" s="340"/>
      <c r="J267" s="340"/>
      <c r="K267" s="340"/>
      <c r="L267" s="340"/>
      <c r="M267" s="353"/>
      <c r="N267" s="340"/>
      <c r="O267" s="340"/>
      <c r="P267" s="340"/>
    </row>
    <row r="268" spans="2:17" s="137" customFormat="1" x14ac:dyDescent="0.25">
      <c r="G268" s="340"/>
      <c r="H268" s="340"/>
      <c r="I268" s="340"/>
      <c r="J268" s="340"/>
      <c r="K268" s="340"/>
      <c r="L268" s="340"/>
      <c r="M268" s="353"/>
      <c r="N268" s="340"/>
      <c r="O268" s="340"/>
      <c r="P268" s="340"/>
    </row>
    <row r="269" spans="2:17" s="137" customFormat="1" x14ac:dyDescent="0.25">
      <c r="G269" s="340"/>
      <c r="H269" s="340"/>
      <c r="I269" s="340"/>
      <c r="J269" s="340"/>
      <c r="K269" s="340"/>
      <c r="L269" s="340"/>
      <c r="M269" s="353"/>
      <c r="N269" s="340"/>
      <c r="O269" s="340"/>
      <c r="P269" s="340"/>
    </row>
    <row r="270" spans="2:17" s="137" customFormat="1" x14ac:dyDescent="0.25">
      <c r="G270" s="340"/>
      <c r="H270" s="340"/>
      <c r="I270" s="340"/>
      <c r="J270" s="340"/>
      <c r="K270" s="340"/>
      <c r="L270" s="340"/>
      <c r="M270" s="353"/>
      <c r="N270" s="340"/>
      <c r="O270" s="340"/>
      <c r="P270" s="340"/>
    </row>
    <row r="271" spans="2:17" s="137" customFormat="1" x14ac:dyDescent="0.25">
      <c r="G271" s="340"/>
      <c r="H271" s="340"/>
      <c r="I271" s="340"/>
      <c r="J271" s="340"/>
      <c r="K271" s="340"/>
      <c r="L271" s="340"/>
      <c r="M271" s="353"/>
      <c r="N271" s="340"/>
      <c r="O271" s="340"/>
      <c r="P271" s="340"/>
    </row>
    <row r="272" spans="2:17" s="137" customFormat="1" x14ac:dyDescent="0.25">
      <c r="G272" s="340"/>
      <c r="H272" s="340"/>
      <c r="I272" s="340"/>
      <c r="J272" s="340"/>
      <c r="K272" s="340"/>
      <c r="L272" s="340"/>
      <c r="M272" s="353"/>
      <c r="N272" s="340"/>
      <c r="O272" s="340"/>
      <c r="P272" s="340"/>
    </row>
    <row r="273" spans="7:16" s="137" customFormat="1" x14ac:dyDescent="0.25">
      <c r="G273" s="340"/>
      <c r="H273" s="340"/>
      <c r="I273" s="340"/>
      <c r="J273" s="340"/>
      <c r="K273" s="340"/>
      <c r="L273" s="340"/>
      <c r="M273" s="353"/>
      <c r="N273" s="340"/>
      <c r="O273" s="340"/>
      <c r="P273" s="340"/>
    </row>
    <row r="274" spans="7:16" s="137" customFormat="1" x14ac:dyDescent="0.25">
      <c r="G274" s="340"/>
      <c r="H274" s="340"/>
      <c r="I274" s="340"/>
      <c r="J274" s="340"/>
      <c r="K274" s="340"/>
      <c r="L274" s="340"/>
      <c r="M274" s="353"/>
      <c r="N274" s="340"/>
      <c r="O274" s="340"/>
      <c r="P274" s="340"/>
    </row>
    <row r="275" spans="7:16" s="137" customFormat="1" x14ac:dyDescent="0.25">
      <c r="G275" s="340"/>
      <c r="H275" s="340"/>
      <c r="I275" s="340"/>
      <c r="J275" s="340"/>
      <c r="K275" s="340"/>
      <c r="L275" s="340"/>
      <c r="M275" s="353"/>
      <c r="N275" s="340"/>
      <c r="O275" s="340"/>
      <c r="P275" s="340"/>
    </row>
    <row r="276" spans="7:16" s="137" customFormat="1" x14ac:dyDescent="0.25">
      <c r="G276" s="340"/>
      <c r="H276" s="340"/>
      <c r="I276" s="340"/>
      <c r="J276" s="340"/>
      <c r="K276" s="340"/>
      <c r="L276" s="340"/>
      <c r="M276" s="353"/>
      <c r="N276" s="340"/>
      <c r="O276" s="340"/>
      <c r="P276" s="340"/>
    </row>
    <row r="277" spans="7:16" s="137" customFormat="1" x14ac:dyDescent="0.25">
      <c r="G277" s="340"/>
      <c r="H277" s="340"/>
      <c r="I277" s="340"/>
      <c r="J277" s="340"/>
      <c r="K277" s="340"/>
      <c r="L277" s="340"/>
      <c r="M277" s="353"/>
      <c r="N277" s="340"/>
      <c r="O277" s="340"/>
      <c r="P277" s="340"/>
    </row>
    <row r="278" spans="7:16" s="137" customFormat="1" x14ac:dyDescent="0.25">
      <c r="G278" s="340"/>
      <c r="H278" s="340"/>
      <c r="I278" s="340"/>
      <c r="J278" s="340"/>
      <c r="K278" s="340"/>
      <c r="L278" s="340"/>
      <c r="M278" s="353"/>
      <c r="N278" s="340"/>
      <c r="O278" s="340"/>
      <c r="P278" s="340"/>
    </row>
    <row r="279" spans="7:16" s="137" customFormat="1" x14ac:dyDescent="0.25">
      <c r="G279" s="340"/>
      <c r="H279" s="340"/>
      <c r="I279" s="340"/>
      <c r="J279" s="340"/>
      <c r="K279" s="340"/>
      <c r="L279" s="340"/>
      <c r="M279" s="353"/>
      <c r="N279" s="340"/>
      <c r="O279" s="340"/>
      <c r="P279" s="340"/>
    </row>
    <row r="280" spans="7:16" s="137" customFormat="1" x14ac:dyDescent="0.25">
      <c r="G280" s="340"/>
      <c r="H280" s="340"/>
      <c r="I280" s="340"/>
      <c r="J280" s="340"/>
      <c r="K280" s="340"/>
      <c r="L280" s="340"/>
      <c r="M280" s="353"/>
      <c r="N280" s="340"/>
      <c r="O280" s="340"/>
      <c r="P280" s="340"/>
    </row>
    <row r="281" spans="7:16" s="137" customFormat="1" x14ac:dyDescent="0.25">
      <c r="G281" s="340"/>
      <c r="H281" s="340"/>
      <c r="I281" s="340"/>
      <c r="J281" s="340"/>
      <c r="K281" s="340"/>
      <c r="L281" s="340"/>
      <c r="M281" s="353"/>
      <c r="N281" s="340"/>
      <c r="O281" s="340"/>
      <c r="P281" s="340"/>
    </row>
    <row r="282" spans="7:16" s="137" customFormat="1" x14ac:dyDescent="0.25">
      <c r="G282" s="340"/>
      <c r="H282" s="340"/>
      <c r="I282" s="340"/>
      <c r="J282" s="340"/>
      <c r="K282" s="340"/>
      <c r="L282" s="340"/>
      <c r="M282" s="353"/>
      <c r="N282" s="340"/>
      <c r="O282" s="340"/>
      <c r="P282" s="340"/>
    </row>
    <row r="283" spans="7:16" s="137" customFormat="1" x14ac:dyDescent="0.25">
      <c r="G283" s="340"/>
      <c r="H283" s="340"/>
      <c r="I283" s="340"/>
      <c r="J283" s="340"/>
      <c r="K283" s="340"/>
      <c r="L283" s="340"/>
      <c r="M283" s="353"/>
      <c r="N283" s="340"/>
      <c r="O283" s="340"/>
      <c r="P283" s="340"/>
    </row>
    <row r="284" spans="7:16" s="137" customFormat="1" x14ac:dyDescent="0.25">
      <c r="G284" s="340"/>
      <c r="H284" s="340"/>
      <c r="I284" s="340"/>
      <c r="J284" s="340"/>
      <c r="K284" s="340"/>
      <c r="L284" s="340"/>
      <c r="M284" s="353"/>
      <c r="N284" s="340"/>
      <c r="O284" s="340"/>
      <c r="P284" s="340"/>
    </row>
    <row r="285" spans="7:16" s="137" customFormat="1" x14ac:dyDescent="0.25">
      <c r="G285" s="340"/>
      <c r="H285" s="340"/>
      <c r="I285" s="340"/>
      <c r="J285" s="340"/>
      <c r="K285" s="340"/>
      <c r="L285" s="340"/>
      <c r="M285" s="353"/>
      <c r="N285" s="340"/>
      <c r="O285" s="340"/>
      <c r="P285" s="340"/>
    </row>
    <row r="286" spans="7:16" s="137" customFormat="1" x14ac:dyDescent="0.25">
      <c r="G286" s="340"/>
      <c r="H286" s="340"/>
      <c r="I286" s="340"/>
      <c r="J286" s="340"/>
      <c r="K286" s="340"/>
      <c r="L286" s="340"/>
      <c r="M286" s="353"/>
      <c r="N286" s="340"/>
      <c r="O286" s="340"/>
      <c r="P286" s="340"/>
    </row>
    <row r="287" spans="7:16" s="137" customFormat="1" x14ac:dyDescent="0.25">
      <c r="G287" s="340"/>
      <c r="H287" s="340"/>
      <c r="I287" s="340"/>
      <c r="J287" s="340"/>
      <c r="K287" s="340"/>
      <c r="L287" s="340"/>
      <c r="M287" s="353"/>
      <c r="N287" s="340"/>
      <c r="O287" s="340"/>
      <c r="P287" s="340"/>
    </row>
    <row r="288" spans="7:16" s="137" customFormat="1" x14ac:dyDescent="0.25">
      <c r="G288" s="340"/>
      <c r="H288" s="340"/>
      <c r="I288" s="340"/>
      <c r="J288" s="340"/>
      <c r="K288" s="340"/>
      <c r="L288" s="340"/>
      <c r="M288" s="353"/>
      <c r="N288" s="340"/>
      <c r="O288" s="340"/>
      <c r="P288" s="340"/>
    </row>
    <row r="289" spans="7:16" s="137" customFormat="1" x14ac:dyDescent="0.25">
      <c r="G289" s="340"/>
      <c r="H289" s="340"/>
      <c r="I289" s="340"/>
      <c r="J289" s="340"/>
      <c r="K289" s="340"/>
      <c r="L289" s="340"/>
      <c r="M289" s="353"/>
      <c r="N289" s="340"/>
      <c r="O289" s="340"/>
      <c r="P289" s="340"/>
    </row>
    <row r="290" spans="7:16" s="137" customFormat="1" x14ac:dyDescent="0.25">
      <c r="G290" s="340"/>
      <c r="H290" s="340"/>
      <c r="I290" s="340"/>
      <c r="J290" s="340"/>
      <c r="K290" s="340"/>
      <c r="L290" s="340"/>
      <c r="M290" s="353"/>
      <c r="N290" s="340"/>
      <c r="O290" s="340"/>
      <c r="P290" s="340"/>
    </row>
    <row r="291" spans="7:16" s="137" customFormat="1" x14ac:dyDescent="0.25">
      <c r="G291" s="340"/>
      <c r="H291" s="340"/>
      <c r="I291" s="340"/>
      <c r="J291" s="340"/>
      <c r="K291" s="340"/>
      <c r="L291" s="340"/>
      <c r="M291" s="353"/>
      <c r="N291" s="340"/>
      <c r="O291" s="340"/>
      <c r="P291" s="340"/>
    </row>
    <row r="292" spans="7:16" s="137" customFormat="1" x14ac:dyDescent="0.25">
      <c r="G292" s="340"/>
      <c r="H292" s="340"/>
      <c r="I292" s="340"/>
      <c r="J292" s="340"/>
      <c r="K292" s="340"/>
      <c r="L292" s="340"/>
      <c r="M292" s="353"/>
      <c r="N292" s="340"/>
      <c r="O292" s="340"/>
      <c r="P292" s="340"/>
    </row>
    <row r="293" spans="7:16" s="137" customFormat="1" x14ac:dyDescent="0.25">
      <c r="G293" s="340"/>
      <c r="H293" s="340"/>
      <c r="I293" s="340"/>
      <c r="J293" s="340"/>
      <c r="K293" s="340"/>
      <c r="L293" s="340"/>
      <c r="M293" s="353"/>
      <c r="N293" s="340"/>
      <c r="O293" s="340"/>
      <c r="P293" s="340"/>
    </row>
    <row r="294" spans="7:16" s="137" customFormat="1" x14ac:dyDescent="0.25">
      <c r="G294" s="340"/>
      <c r="H294" s="340"/>
      <c r="I294" s="340"/>
      <c r="J294" s="340"/>
      <c r="K294" s="340"/>
      <c r="L294" s="340"/>
      <c r="M294" s="353"/>
      <c r="N294" s="340"/>
      <c r="O294" s="340"/>
      <c r="P294" s="340"/>
    </row>
    <row r="295" spans="7:16" s="137" customFormat="1" x14ac:dyDescent="0.25">
      <c r="G295" s="340"/>
      <c r="H295" s="340"/>
      <c r="I295" s="340"/>
      <c r="J295" s="340"/>
      <c r="K295" s="340"/>
      <c r="L295" s="340"/>
      <c r="M295" s="353"/>
      <c r="N295" s="340"/>
      <c r="O295" s="340"/>
      <c r="P295" s="340"/>
    </row>
    <row r="296" spans="7:16" s="137" customFormat="1" x14ac:dyDescent="0.25">
      <c r="G296" s="340"/>
      <c r="H296" s="340"/>
      <c r="I296" s="340"/>
      <c r="J296" s="340"/>
      <c r="K296" s="340"/>
      <c r="L296" s="340"/>
      <c r="M296" s="353"/>
      <c r="N296" s="340"/>
      <c r="O296" s="340"/>
      <c r="P296" s="340"/>
    </row>
    <row r="297" spans="7:16" s="137" customFormat="1" x14ac:dyDescent="0.25">
      <c r="G297" s="340"/>
      <c r="H297" s="340"/>
      <c r="I297" s="340"/>
      <c r="J297" s="340"/>
      <c r="K297" s="340"/>
      <c r="L297" s="340"/>
      <c r="M297" s="353"/>
      <c r="N297" s="340"/>
      <c r="O297" s="340"/>
      <c r="P297" s="340"/>
    </row>
    <row r="298" spans="7:16" s="137" customFormat="1" x14ac:dyDescent="0.25">
      <c r="G298" s="340"/>
      <c r="H298" s="340"/>
      <c r="I298" s="340"/>
      <c r="J298" s="340"/>
      <c r="K298" s="340"/>
      <c r="L298" s="340"/>
      <c r="M298" s="353"/>
      <c r="N298" s="340"/>
      <c r="O298" s="340"/>
      <c r="P298" s="340"/>
    </row>
    <row r="299" spans="7:16" s="137" customFormat="1" x14ac:dyDescent="0.25">
      <c r="G299" s="340"/>
      <c r="H299" s="340"/>
      <c r="I299" s="340"/>
      <c r="J299" s="340"/>
      <c r="K299" s="340"/>
      <c r="L299" s="340"/>
      <c r="M299" s="353"/>
      <c r="N299" s="340"/>
      <c r="O299" s="340"/>
      <c r="P299" s="340"/>
    </row>
    <row r="300" spans="7:16" s="137" customFormat="1" x14ac:dyDescent="0.25">
      <c r="G300" s="340"/>
      <c r="H300" s="340"/>
      <c r="I300" s="340"/>
      <c r="J300" s="340"/>
      <c r="K300" s="340"/>
      <c r="L300" s="340"/>
      <c r="M300" s="353"/>
      <c r="N300" s="340"/>
      <c r="O300" s="340"/>
      <c r="P300" s="340"/>
    </row>
    <row r="301" spans="7:16" s="137" customFormat="1" x14ac:dyDescent="0.25">
      <c r="G301" s="340"/>
      <c r="H301" s="340"/>
      <c r="I301" s="340"/>
      <c r="J301" s="340"/>
      <c r="K301" s="340"/>
      <c r="L301" s="340"/>
      <c r="M301" s="353"/>
      <c r="N301" s="340"/>
      <c r="O301" s="340"/>
      <c r="P301" s="340"/>
    </row>
    <row r="302" spans="7:16" s="137" customFormat="1" x14ac:dyDescent="0.25">
      <c r="G302" s="340"/>
      <c r="H302" s="340"/>
      <c r="I302" s="340"/>
      <c r="J302" s="340"/>
      <c r="K302" s="340"/>
      <c r="L302" s="340"/>
      <c r="M302" s="353"/>
      <c r="N302" s="340"/>
      <c r="O302" s="340"/>
      <c r="P302" s="340"/>
    </row>
    <row r="303" spans="7:16" s="137" customFormat="1" x14ac:dyDescent="0.25">
      <c r="G303" s="340"/>
      <c r="H303" s="340"/>
      <c r="I303" s="340"/>
      <c r="J303" s="340"/>
      <c r="K303" s="340"/>
      <c r="L303" s="340"/>
      <c r="M303" s="353"/>
      <c r="N303" s="340"/>
      <c r="O303" s="340"/>
      <c r="P303" s="340"/>
    </row>
    <row r="304" spans="7:16" s="137" customFormat="1" x14ac:dyDescent="0.25">
      <c r="G304" s="340"/>
      <c r="H304" s="340"/>
      <c r="I304" s="340"/>
      <c r="J304" s="340"/>
      <c r="K304" s="340"/>
      <c r="L304" s="340"/>
      <c r="M304" s="353"/>
      <c r="N304" s="340"/>
      <c r="O304" s="340"/>
      <c r="P304" s="340"/>
    </row>
    <row r="305" spans="7:16" s="137" customFormat="1" x14ac:dyDescent="0.25">
      <c r="G305" s="340"/>
      <c r="H305" s="340"/>
      <c r="I305" s="340"/>
      <c r="J305" s="340"/>
      <c r="K305" s="340"/>
      <c r="L305" s="340"/>
      <c r="M305" s="353"/>
      <c r="N305" s="340"/>
      <c r="O305" s="340"/>
      <c r="P305" s="340"/>
    </row>
    <row r="306" spans="7:16" s="137" customFormat="1" x14ac:dyDescent="0.25">
      <c r="G306" s="340"/>
      <c r="H306" s="340"/>
      <c r="I306" s="340"/>
      <c r="J306" s="340"/>
      <c r="K306" s="340"/>
      <c r="L306" s="340"/>
      <c r="M306" s="353"/>
      <c r="N306" s="340"/>
      <c r="O306" s="340"/>
      <c r="P306" s="340"/>
    </row>
    <row r="307" spans="7:16" s="137" customFormat="1" x14ac:dyDescent="0.25">
      <c r="G307" s="340"/>
      <c r="H307" s="340"/>
      <c r="I307" s="340"/>
      <c r="J307" s="340"/>
      <c r="K307" s="340"/>
      <c r="L307" s="340"/>
      <c r="M307" s="353"/>
      <c r="N307" s="340"/>
      <c r="O307" s="340"/>
      <c r="P307" s="340"/>
    </row>
    <row r="308" spans="7:16" s="137" customFormat="1" x14ac:dyDescent="0.25">
      <c r="G308" s="340"/>
      <c r="H308" s="340"/>
      <c r="I308" s="340"/>
      <c r="J308" s="340"/>
      <c r="K308" s="340"/>
      <c r="L308" s="340"/>
      <c r="M308" s="353"/>
      <c r="N308" s="340"/>
      <c r="O308" s="340"/>
      <c r="P308" s="340"/>
    </row>
    <row r="309" spans="7:16" s="137" customFormat="1" x14ac:dyDescent="0.25">
      <c r="G309" s="340"/>
      <c r="H309" s="340"/>
      <c r="I309" s="340"/>
      <c r="J309" s="340"/>
      <c r="K309" s="340"/>
      <c r="L309" s="340"/>
      <c r="M309" s="353"/>
      <c r="N309" s="340"/>
      <c r="O309" s="340"/>
      <c r="P309" s="340"/>
    </row>
    <row r="310" spans="7:16" s="137" customFormat="1" x14ac:dyDescent="0.25">
      <c r="G310" s="340"/>
      <c r="H310" s="340"/>
      <c r="I310" s="340"/>
      <c r="J310" s="340"/>
      <c r="K310" s="340"/>
      <c r="L310" s="340"/>
      <c r="M310" s="353"/>
      <c r="N310" s="340"/>
      <c r="O310" s="340"/>
      <c r="P310" s="340"/>
    </row>
    <row r="311" spans="7:16" s="137" customFormat="1" x14ac:dyDescent="0.25">
      <c r="G311" s="340"/>
      <c r="H311" s="340"/>
      <c r="I311" s="340"/>
      <c r="J311" s="340"/>
      <c r="K311" s="340"/>
      <c r="L311" s="340"/>
      <c r="M311" s="353"/>
      <c r="N311" s="340"/>
      <c r="O311" s="340"/>
      <c r="P311" s="340"/>
    </row>
    <row r="312" spans="7:16" s="137" customFormat="1" x14ac:dyDescent="0.25">
      <c r="G312" s="340"/>
      <c r="H312" s="340"/>
      <c r="I312" s="340"/>
      <c r="J312" s="340"/>
      <c r="K312" s="340"/>
      <c r="L312" s="340"/>
      <c r="M312" s="353"/>
      <c r="N312" s="340"/>
      <c r="O312" s="340"/>
      <c r="P312" s="340"/>
    </row>
    <row r="313" spans="7:16" s="137" customFormat="1" x14ac:dyDescent="0.25">
      <c r="G313" s="340"/>
      <c r="H313" s="340"/>
      <c r="I313" s="340"/>
      <c r="J313" s="340"/>
      <c r="K313" s="340"/>
      <c r="L313" s="340"/>
      <c r="M313" s="353"/>
      <c r="N313" s="340"/>
      <c r="O313" s="340"/>
      <c r="P313" s="340"/>
    </row>
    <row r="314" spans="7:16" s="137" customFormat="1" x14ac:dyDescent="0.25">
      <c r="G314" s="340"/>
      <c r="H314" s="340"/>
      <c r="I314" s="340"/>
      <c r="J314" s="340"/>
      <c r="K314" s="340"/>
      <c r="L314" s="340"/>
      <c r="M314" s="353"/>
      <c r="N314" s="340"/>
      <c r="O314" s="340"/>
      <c r="P314" s="340"/>
    </row>
    <row r="315" spans="7:16" s="137" customFormat="1" x14ac:dyDescent="0.25">
      <c r="G315" s="340"/>
      <c r="H315" s="340"/>
      <c r="I315" s="340"/>
      <c r="J315" s="340"/>
      <c r="K315" s="340"/>
      <c r="L315" s="340"/>
      <c r="M315" s="353"/>
      <c r="N315" s="340"/>
      <c r="O315" s="340"/>
      <c r="P315" s="340"/>
    </row>
    <row r="316" spans="7:16" s="137" customFormat="1" x14ac:dyDescent="0.25">
      <c r="G316" s="340"/>
      <c r="H316" s="340"/>
      <c r="I316" s="340"/>
      <c r="J316" s="340"/>
      <c r="K316" s="340"/>
      <c r="L316" s="340"/>
      <c r="M316" s="353"/>
      <c r="N316" s="340"/>
      <c r="O316" s="340"/>
      <c r="P316" s="340"/>
    </row>
    <row r="317" spans="7:16" s="137" customFormat="1" x14ac:dyDescent="0.25">
      <c r="G317" s="340"/>
      <c r="H317" s="340"/>
      <c r="I317" s="340"/>
      <c r="J317" s="340"/>
      <c r="K317" s="340"/>
      <c r="L317" s="340"/>
      <c r="M317" s="353"/>
      <c r="N317" s="340"/>
      <c r="O317" s="340"/>
      <c r="P317" s="340"/>
    </row>
    <row r="318" spans="7:16" s="137" customFormat="1" x14ac:dyDescent="0.25">
      <c r="G318" s="340"/>
      <c r="H318" s="340"/>
      <c r="I318" s="340"/>
      <c r="J318" s="340"/>
      <c r="K318" s="340"/>
      <c r="L318" s="340"/>
      <c r="M318" s="353"/>
      <c r="N318" s="340"/>
      <c r="O318" s="340"/>
      <c r="P318" s="340"/>
    </row>
    <row r="319" spans="7:16" s="137" customFormat="1" x14ac:dyDescent="0.25">
      <c r="G319" s="340"/>
      <c r="H319" s="340"/>
      <c r="I319" s="340"/>
      <c r="J319" s="340"/>
      <c r="K319" s="340"/>
      <c r="L319" s="340"/>
      <c r="M319" s="353"/>
      <c r="N319" s="340"/>
      <c r="O319" s="340"/>
      <c r="P319" s="340"/>
    </row>
    <row r="320" spans="7:16" s="137" customFormat="1" x14ac:dyDescent="0.25">
      <c r="G320" s="340"/>
      <c r="H320" s="340"/>
      <c r="I320" s="340"/>
      <c r="J320" s="340"/>
      <c r="K320" s="340"/>
      <c r="L320" s="340"/>
      <c r="M320" s="353"/>
      <c r="N320" s="340"/>
      <c r="O320" s="340"/>
      <c r="P320" s="340"/>
    </row>
    <row r="321" spans="7:16" s="137" customFormat="1" x14ac:dyDescent="0.25">
      <c r="G321" s="340"/>
      <c r="H321" s="340"/>
      <c r="I321" s="340"/>
      <c r="J321" s="340"/>
      <c r="K321" s="340"/>
      <c r="L321" s="340"/>
      <c r="M321" s="353"/>
      <c r="N321" s="340"/>
      <c r="O321" s="340"/>
      <c r="P321" s="340"/>
    </row>
    <row r="322" spans="7:16" s="137" customFormat="1" x14ac:dyDescent="0.25">
      <c r="G322" s="340"/>
      <c r="H322" s="340"/>
      <c r="I322" s="340"/>
      <c r="J322" s="340"/>
      <c r="K322" s="340"/>
      <c r="L322" s="340"/>
      <c r="M322" s="353"/>
      <c r="N322" s="340"/>
      <c r="O322" s="340"/>
      <c r="P322" s="340"/>
    </row>
    <row r="323" spans="7:16" s="137" customFormat="1" x14ac:dyDescent="0.25">
      <c r="G323" s="340"/>
      <c r="H323" s="340"/>
      <c r="I323" s="340"/>
      <c r="J323" s="340"/>
      <c r="K323" s="340"/>
      <c r="L323" s="340"/>
      <c r="M323" s="353"/>
      <c r="N323" s="340"/>
      <c r="O323" s="340"/>
      <c r="P323" s="340"/>
    </row>
    <row r="324" spans="7:16" s="137" customFormat="1" x14ac:dyDescent="0.25">
      <c r="G324" s="340"/>
      <c r="H324" s="340"/>
      <c r="I324" s="340"/>
      <c r="J324" s="340"/>
      <c r="K324" s="340"/>
      <c r="L324" s="340"/>
      <c r="M324" s="353"/>
      <c r="N324" s="340"/>
      <c r="O324" s="340"/>
      <c r="P324" s="340"/>
    </row>
    <row r="325" spans="7:16" s="137" customFormat="1" x14ac:dyDescent="0.25">
      <c r="G325" s="340"/>
      <c r="H325" s="340"/>
      <c r="I325" s="340"/>
      <c r="J325" s="340"/>
      <c r="K325" s="340"/>
      <c r="L325" s="340"/>
      <c r="M325" s="353"/>
      <c r="N325" s="340"/>
      <c r="O325" s="340"/>
      <c r="P325" s="340"/>
    </row>
    <row r="326" spans="7:16" s="137" customFormat="1" x14ac:dyDescent="0.25">
      <c r="G326" s="340"/>
      <c r="H326" s="340"/>
      <c r="I326" s="340"/>
      <c r="J326" s="340"/>
      <c r="K326" s="340"/>
      <c r="L326" s="340"/>
      <c r="M326" s="353"/>
      <c r="N326" s="340"/>
      <c r="O326" s="340"/>
      <c r="P326" s="340"/>
    </row>
    <row r="327" spans="7:16" s="137" customFormat="1" x14ac:dyDescent="0.25">
      <c r="G327" s="340"/>
      <c r="H327" s="340"/>
      <c r="I327" s="340"/>
      <c r="J327" s="340"/>
      <c r="K327" s="340"/>
      <c r="L327" s="340"/>
      <c r="M327" s="353"/>
      <c r="N327" s="340"/>
      <c r="O327" s="340"/>
      <c r="P327" s="340"/>
    </row>
    <row r="328" spans="7:16" s="137" customFormat="1" x14ac:dyDescent="0.25">
      <c r="G328" s="340"/>
      <c r="H328" s="340"/>
      <c r="I328" s="340"/>
      <c r="J328" s="340"/>
      <c r="K328" s="340"/>
      <c r="L328" s="340"/>
      <c r="M328" s="353"/>
      <c r="N328" s="340"/>
      <c r="O328" s="340"/>
      <c r="P328" s="340"/>
    </row>
    <row r="329" spans="7:16" s="137" customFormat="1" x14ac:dyDescent="0.25">
      <c r="G329" s="340"/>
      <c r="H329" s="340"/>
      <c r="I329" s="340"/>
      <c r="J329" s="340"/>
      <c r="K329" s="340"/>
      <c r="L329" s="340"/>
      <c r="M329" s="353"/>
      <c r="N329" s="340"/>
      <c r="O329" s="340"/>
      <c r="P329" s="340"/>
    </row>
    <row r="330" spans="7:16" s="137" customFormat="1" x14ac:dyDescent="0.25">
      <c r="G330" s="340"/>
      <c r="H330" s="340"/>
      <c r="I330" s="340"/>
      <c r="J330" s="340"/>
      <c r="K330" s="340"/>
      <c r="L330" s="340"/>
      <c r="M330" s="353"/>
      <c r="N330" s="340"/>
      <c r="O330" s="340"/>
      <c r="P330" s="340"/>
    </row>
    <row r="331" spans="7:16" s="137" customFormat="1" x14ac:dyDescent="0.25">
      <c r="G331" s="340"/>
      <c r="H331" s="340"/>
      <c r="I331" s="340"/>
      <c r="J331" s="340"/>
      <c r="K331" s="340"/>
      <c r="L331" s="340"/>
      <c r="M331" s="353"/>
      <c r="N331" s="340"/>
      <c r="O331" s="340"/>
      <c r="P331" s="340"/>
    </row>
    <row r="332" spans="7:16" s="137" customFormat="1" x14ac:dyDescent="0.25">
      <c r="G332" s="340"/>
      <c r="H332" s="340"/>
      <c r="I332" s="340"/>
      <c r="J332" s="340"/>
      <c r="K332" s="340"/>
      <c r="L332" s="340"/>
      <c r="M332" s="353"/>
      <c r="N332" s="340"/>
      <c r="O332" s="340"/>
      <c r="P332" s="340"/>
    </row>
    <row r="333" spans="7:16" s="137" customFormat="1" x14ac:dyDescent="0.25">
      <c r="G333" s="340"/>
      <c r="H333" s="340"/>
      <c r="I333" s="340"/>
      <c r="J333" s="340"/>
      <c r="K333" s="340"/>
      <c r="L333" s="340"/>
      <c r="M333" s="353"/>
      <c r="N333" s="340"/>
      <c r="O333" s="340"/>
      <c r="P333" s="340"/>
    </row>
    <row r="334" spans="7:16" s="137" customFormat="1" x14ac:dyDescent="0.25">
      <c r="G334" s="340"/>
      <c r="H334" s="340"/>
      <c r="I334" s="340"/>
      <c r="J334" s="340"/>
      <c r="K334" s="340"/>
      <c r="L334" s="340"/>
      <c r="M334" s="353"/>
      <c r="N334" s="340"/>
      <c r="O334" s="340"/>
      <c r="P334" s="340"/>
    </row>
    <row r="335" spans="7:16" s="137" customFormat="1" x14ac:dyDescent="0.25">
      <c r="G335" s="340"/>
      <c r="H335" s="340"/>
      <c r="I335" s="340"/>
      <c r="J335" s="340"/>
      <c r="K335" s="340"/>
      <c r="L335" s="340"/>
      <c r="M335" s="353"/>
      <c r="N335" s="340"/>
      <c r="O335" s="340"/>
      <c r="P335" s="340"/>
    </row>
    <row r="336" spans="7:16" s="137" customFormat="1" x14ac:dyDescent="0.25">
      <c r="G336" s="340"/>
      <c r="H336" s="340"/>
      <c r="I336" s="340"/>
      <c r="J336" s="340"/>
      <c r="K336" s="340"/>
      <c r="L336" s="340"/>
      <c r="M336" s="353"/>
      <c r="N336" s="340"/>
      <c r="O336" s="340"/>
      <c r="P336" s="340"/>
    </row>
    <row r="337" spans="7:16" s="137" customFormat="1" x14ac:dyDescent="0.25">
      <c r="G337" s="340"/>
      <c r="H337" s="340"/>
      <c r="I337" s="340"/>
      <c r="J337" s="340"/>
      <c r="K337" s="340"/>
      <c r="L337" s="340"/>
      <c r="M337" s="353"/>
      <c r="N337" s="340"/>
      <c r="O337" s="340"/>
      <c r="P337" s="340"/>
    </row>
    <row r="338" spans="7:16" s="137" customFormat="1" x14ac:dyDescent="0.25">
      <c r="G338" s="340"/>
      <c r="H338" s="340"/>
      <c r="I338" s="340"/>
      <c r="J338" s="340"/>
      <c r="K338" s="340"/>
      <c r="L338" s="340"/>
      <c r="M338" s="353"/>
      <c r="N338" s="340"/>
      <c r="O338" s="340"/>
      <c r="P338" s="340"/>
    </row>
    <row r="339" spans="7:16" s="137" customFormat="1" x14ac:dyDescent="0.25">
      <c r="G339" s="340"/>
      <c r="H339" s="340"/>
      <c r="I339" s="340"/>
      <c r="J339" s="340"/>
      <c r="K339" s="340"/>
      <c r="L339" s="340"/>
      <c r="M339" s="353"/>
      <c r="N339" s="340"/>
      <c r="O339" s="340"/>
      <c r="P339" s="340"/>
    </row>
    <row r="340" spans="7:16" s="137" customFormat="1" x14ac:dyDescent="0.25">
      <c r="G340" s="340"/>
      <c r="H340" s="340"/>
      <c r="I340" s="340"/>
      <c r="J340" s="340"/>
      <c r="K340" s="340"/>
      <c r="L340" s="340"/>
      <c r="M340" s="353"/>
      <c r="N340" s="340"/>
      <c r="O340" s="340"/>
      <c r="P340" s="340"/>
    </row>
    <row r="341" spans="7:16" s="137" customFormat="1" x14ac:dyDescent="0.25">
      <c r="G341" s="340"/>
      <c r="H341" s="340"/>
      <c r="I341" s="340"/>
      <c r="J341" s="340"/>
      <c r="K341" s="340"/>
      <c r="L341" s="340"/>
      <c r="M341" s="353"/>
      <c r="N341" s="340"/>
      <c r="O341" s="340"/>
      <c r="P341" s="340"/>
    </row>
    <row r="342" spans="7:16" s="137" customFormat="1" x14ac:dyDescent="0.25">
      <c r="G342" s="340"/>
      <c r="H342" s="340"/>
      <c r="I342" s="340"/>
      <c r="J342" s="340"/>
      <c r="K342" s="340"/>
      <c r="L342" s="340"/>
      <c r="M342" s="353"/>
      <c r="N342" s="340"/>
      <c r="O342" s="340"/>
      <c r="P342" s="340"/>
    </row>
    <row r="343" spans="7:16" s="137" customFormat="1" x14ac:dyDescent="0.25">
      <c r="G343" s="340"/>
      <c r="H343" s="340"/>
      <c r="I343" s="340"/>
      <c r="J343" s="340"/>
      <c r="K343" s="340"/>
      <c r="L343" s="340"/>
      <c r="M343" s="353"/>
      <c r="N343" s="340"/>
      <c r="O343" s="340"/>
      <c r="P343" s="340"/>
    </row>
    <row r="344" spans="7:16" s="137" customFormat="1" x14ac:dyDescent="0.25">
      <c r="G344" s="340"/>
      <c r="H344" s="340"/>
      <c r="I344" s="340"/>
      <c r="J344" s="340"/>
      <c r="K344" s="340"/>
      <c r="L344" s="340"/>
      <c r="M344" s="353"/>
      <c r="N344" s="340"/>
      <c r="O344" s="340"/>
      <c r="P344" s="340"/>
    </row>
    <row r="345" spans="7:16" s="137" customFormat="1" x14ac:dyDescent="0.25">
      <c r="G345" s="340"/>
      <c r="H345" s="340"/>
      <c r="I345" s="340"/>
      <c r="J345" s="340"/>
      <c r="K345" s="340"/>
      <c r="L345" s="340"/>
      <c r="M345" s="353"/>
      <c r="N345" s="340"/>
      <c r="O345" s="340"/>
      <c r="P345" s="340"/>
    </row>
    <row r="346" spans="7:16" s="137" customFormat="1" x14ac:dyDescent="0.25">
      <c r="G346" s="340"/>
      <c r="H346" s="340"/>
      <c r="I346" s="340"/>
      <c r="J346" s="340"/>
      <c r="K346" s="340"/>
      <c r="L346" s="340"/>
      <c r="M346" s="353"/>
      <c r="N346" s="340"/>
      <c r="O346" s="340"/>
      <c r="P346" s="340"/>
    </row>
    <row r="347" spans="7:16" s="137" customFormat="1" x14ac:dyDescent="0.25">
      <c r="G347" s="340"/>
      <c r="H347" s="340"/>
      <c r="I347" s="340"/>
      <c r="J347" s="340"/>
      <c r="K347" s="340"/>
      <c r="L347" s="340"/>
      <c r="M347" s="353"/>
      <c r="N347" s="340"/>
      <c r="O347" s="340"/>
      <c r="P347" s="340"/>
    </row>
    <row r="348" spans="7:16" s="137" customFormat="1" x14ac:dyDescent="0.25">
      <c r="G348" s="340"/>
      <c r="H348" s="340"/>
      <c r="I348" s="340"/>
      <c r="J348" s="340"/>
      <c r="K348" s="340"/>
      <c r="L348" s="340"/>
      <c r="M348" s="353"/>
      <c r="N348" s="340"/>
      <c r="O348" s="340"/>
      <c r="P348" s="340"/>
    </row>
    <row r="349" spans="7:16" s="137" customFormat="1" x14ac:dyDescent="0.25">
      <c r="G349" s="340"/>
      <c r="H349" s="340"/>
      <c r="I349" s="340"/>
      <c r="J349" s="340"/>
      <c r="K349" s="340"/>
      <c r="L349" s="340"/>
      <c r="M349" s="353"/>
      <c r="N349" s="340"/>
      <c r="O349" s="340"/>
      <c r="P349" s="340"/>
    </row>
    <row r="350" spans="7:16" s="137" customFormat="1" x14ac:dyDescent="0.25">
      <c r="G350" s="340"/>
      <c r="H350" s="340"/>
      <c r="I350" s="340"/>
      <c r="J350" s="340"/>
      <c r="K350" s="340"/>
      <c r="L350" s="340"/>
      <c r="M350" s="353"/>
      <c r="N350" s="340"/>
      <c r="O350" s="340"/>
      <c r="P350" s="340"/>
    </row>
    <row r="351" spans="7:16" s="137" customFormat="1" x14ac:dyDescent="0.25">
      <c r="G351" s="340"/>
      <c r="H351" s="340"/>
      <c r="I351" s="340"/>
      <c r="J351" s="340"/>
      <c r="K351" s="340"/>
      <c r="L351" s="340"/>
      <c r="M351" s="353"/>
      <c r="N351" s="340"/>
      <c r="O351" s="340"/>
      <c r="P351" s="340"/>
    </row>
    <row r="352" spans="7:16" s="137" customFormat="1" x14ac:dyDescent="0.25">
      <c r="G352" s="340"/>
      <c r="H352" s="340"/>
      <c r="I352" s="340"/>
      <c r="J352" s="340"/>
      <c r="K352" s="340"/>
      <c r="L352" s="340"/>
      <c r="M352" s="353"/>
      <c r="N352" s="340"/>
      <c r="O352" s="340"/>
      <c r="P352" s="340"/>
    </row>
    <row r="353" spans="7:16" s="137" customFormat="1" x14ac:dyDescent="0.25">
      <c r="G353" s="340"/>
      <c r="H353" s="340"/>
      <c r="I353" s="340"/>
      <c r="J353" s="340"/>
      <c r="K353" s="340"/>
      <c r="L353" s="340"/>
      <c r="M353" s="353"/>
      <c r="N353" s="340"/>
      <c r="O353" s="340"/>
      <c r="P353" s="340"/>
    </row>
    <row r="354" spans="7:16" s="137" customFormat="1" x14ac:dyDescent="0.25">
      <c r="G354" s="340"/>
      <c r="H354" s="340"/>
      <c r="I354" s="340"/>
      <c r="J354" s="340"/>
      <c r="K354" s="340"/>
      <c r="L354" s="340"/>
      <c r="M354" s="353"/>
      <c r="N354" s="340"/>
      <c r="O354" s="340"/>
      <c r="P354" s="340"/>
    </row>
    <row r="355" spans="7:16" s="137" customFormat="1" x14ac:dyDescent="0.25">
      <c r="G355" s="340"/>
      <c r="H355" s="340"/>
      <c r="I355" s="340"/>
      <c r="J355" s="340"/>
      <c r="K355" s="340"/>
      <c r="L355" s="340"/>
      <c r="M355" s="353"/>
      <c r="N355" s="340"/>
      <c r="O355" s="340"/>
      <c r="P355" s="340"/>
    </row>
    <row r="356" spans="7:16" s="137" customFormat="1" x14ac:dyDescent="0.25">
      <c r="G356" s="340"/>
      <c r="H356" s="340"/>
      <c r="I356" s="340"/>
      <c r="J356" s="340"/>
      <c r="K356" s="340"/>
      <c r="L356" s="340"/>
      <c r="M356" s="353"/>
      <c r="N356" s="340"/>
      <c r="O356" s="340"/>
      <c r="P356" s="340"/>
    </row>
    <row r="357" spans="7:16" s="137" customFormat="1" x14ac:dyDescent="0.25">
      <c r="G357" s="340"/>
      <c r="H357" s="340"/>
      <c r="I357" s="340"/>
      <c r="J357" s="340"/>
      <c r="K357" s="340"/>
      <c r="L357" s="340"/>
      <c r="M357" s="353"/>
      <c r="N357" s="340"/>
      <c r="O357" s="340"/>
      <c r="P357" s="340"/>
    </row>
    <row r="358" spans="7:16" s="137" customFormat="1" x14ac:dyDescent="0.25">
      <c r="G358" s="340"/>
      <c r="H358" s="340"/>
      <c r="I358" s="340"/>
      <c r="J358" s="340"/>
      <c r="K358" s="340"/>
      <c r="L358" s="340"/>
      <c r="M358" s="353"/>
      <c r="N358" s="340"/>
      <c r="O358" s="340"/>
      <c r="P358" s="340"/>
    </row>
    <row r="359" spans="7:16" s="137" customFormat="1" x14ac:dyDescent="0.25">
      <c r="G359" s="340"/>
      <c r="H359" s="340"/>
      <c r="I359" s="340"/>
      <c r="J359" s="340"/>
      <c r="K359" s="340"/>
      <c r="L359" s="340"/>
      <c r="M359" s="353"/>
      <c r="N359" s="340"/>
      <c r="O359" s="340"/>
      <c r="P359" s="340"/>
    </row>
    <row r="360" spans="7:16" s="137" customFormat="1" x14ac:dyDescent="0.25">
      <c r="G360" s="340"/>
      <c r="H360" s="340"/>
      <c r="I360" s="340"/>
      <c r="J360" s="340"/>
      <c r="K360" s="340"/>
      <c r="L360" s="340"/>
      <c r="M360" s="353"/>
      <c r="N360" s="340"/>
      <c r="O360" s="340"/>
      <c r="P360" s="340"/>
    </row>
    <row r="361" spans="7:16" s="137" customFormat="1" x14ac:dyDescent="0.25">
      <c r="G361" s="340"/>
      <c r="H361" s="340"/>
      <c r="I361" s="340"/>
      <c r="J361" s="340"/>
      <c r="K361" s="340"/>
      <c r="L361" s="340"/>
      <c r="M361" s="353"/>
      <c r="N361" s="340"/>
      <c r="O361" s="340"/>
      <c r="P361" s="340"/>
    </row>
    <row r="362" spans="7:16" s="137" customFormat="1" x14ac:dyDescent="0.25">
      <c r="G362" s="340"/>
      <c r="H362" s="340"/>
      <c r="I362" s="340"/>
      <c r="J362" s="340"/>
      <c r="K362" s="340"/>
      <c r="L362" s="340"/>
      <c r="M362" s="353"/>
      <c r="N362" s="340"/>
      <c r="O362" s="340"/>
      <c r="P362" s="340"/>
    </row>
    <row r="363" spans="7:16" s="137" customFormat="1" x14ac:dyDescent="0.25">
      <c r="G363" s="340"/>
      <c r="H363" s="340"/>
      <c r="I363" s="340"/>
      <c r="J363" s="340"/>
      <c r="K363" s="340"/>
      <c r="L363" s="340"/>
      <c r="M363" s="353"/>
      <c r="N363" s="340"/>
      <c r="O363" s="340"/>
      <c r="P363" s="340"/>
    </row>
    <row r="364" spans="7:16" s="137" customFormat="1" x14ac:dyDescent="0.25">
      <c r="G364" s="340"/>
      <c r="H364" s="340"/>
      <c r="I364" s="340"/>
      <c r="J364" s="340"/>
      <c r="K364" s="340"/>
      <c r="L364" s="340"/>
      <c r="M364" s="353"/>
      <c r="N364" s="340"/>
      <c r="O364" s="340"/>
      <c r="P364" s="340"/>
    </row>
    <row r="365" spans="7:16" s="137" customFormat="1" x14ac:dyDescent="0.25">
      <c r="G365" s="340"/>
      <c r="H365" s="340"/>
      <c r="I365" s="340"/>
      <c r="J365" s="340"/>
      <c r="K365" s="340"/>
      <c r="L365" s="340"/>
      <c r="M365" s="353"/>
      <c r="N365" s="340"/>
      <c r="O365" s="340"/>
      <c r="P365" s="340"/>
    </row>
    <row r="366" spans="7:16" s="137" customFormat="1" x14ac:dyDescent="0.25">
      <c r="G366" s="340"/>
      <c r="H366" s="340"/>
      <c r="I366" s="340"/>
      <c r="J366" s="340"/>
      <c r="K366" s="340"/>
      <c r="L366" s="340"/>
      <c r="M366" s="353"/>
      <c r="N366" s="340"/>
      <c r="O366" s="340"/>
      <c r="P366" s="340"/>
    </row>
    <row r="367" spans="7:16" s="137" customFormat="1" x14ac:dyDescent="0.25">
      <c r="G367" s="340"/>
      <c r="H367" s="340"/>
      <c r="I367" s="340"/>
      <c r="J367" s="340"/>
      <c r="K367" s="340"/>
      <c r="L367" s="340"/>
      <c r="M367" s="353"/>
      <c r="N367" s="340"/>
      <c r="O367" s="340"/>
      <c r="P367" s="340"/>
    </row>
    <row r="368" spans="7:16" s="137" customFormat="1" x14ac:dyDescent="0.25">
      <c r="G368" s="340"/>
      <c r="H368" s="340"/>
      <c r="I368" s="340"/>
      <c r="J368" s="340"/>
      <c r="K368" s="340"/>
      <c r="L368" s="340"/>
      <c r="M368" s="353"/>
      <c r="N368" s="340"/>
      <c r="O368" s="340"/>
      <c r="P368" s="340"/>
    </row>
    <row r="369" spans="7:16" s="137" customFormat="1" x14ac:dyDescent="0.25">
      <c r="G369" s="340"/>
      <c r="H369" s="340"/>
      <c r="I369" s="340"/>
      <c r="J369" s="340"/>
      <c r="K369" s="340"/>
      <c r="L369" s="340"/>
      <c r="M369" s="353"/>
      <c r="N369" s="340"/>
      <c r="O369" s="340"/>
      <c r="P369" s="340"/>
    </row>
    <row r="370" spans="7:16" s="137" customFormat="1" x14ac:dyDescent="0.25">
      <c r="G370" s="340"/>
      <c r="H370" s="340"/>
      <c r="I370" s="340"/>
      <c r="J370" s="340"/>
      <c r="K370" s="340"/>
      <c r="L370" s="340"/>
      <c r="M370" s="353"/>
      <c r="N370" s="340"/>
      <c r="O370" s="340"/>
      <c r="P370" s="340"/>
    </row>
    <row r="371" spans="7:16" s="137" customFormat="1" x14ac:dyDescent="0.25">
      <c r="G371" s="340"/>
      <c r="H371" s="340"/>
      <c r="I371" s="340"/>
      <c r="J371" s="340"/>
      <c r="K371" s="340"/>
      <c r="L371" s="340"/>
      <c r="M371" s="353"/>
      <c r="N371" s="340"/>
      <c r="O371" s="340"/>
      <c r="P371" s="340"/>
    </row>
    <row r="372" spans="7:16" s="137" customFormat="1" x14ac:dyDescent="0.25">
      <c r="G372" s="340"/>
      <c r="H372" s="340"/>
      <c r="I372" s="340"/>
      <c r="J372" s="340"/>
      <c r="K372" s="340"/>
      <c r="L372" s="340"/>
      <c r="M372" s="353"/>
      <c r="N372" s="340"/>
      <c r="O372" s="340"/>
      <c r="P372" s="340"/>
    </row>
    <row r="373" spans="7:16" s="137" customFormat="1" x14ac:dyDescent="0.25">
      <c r="G373" s="340"/>
      <c r="H373" s="340"/>
      <c r="I373" s="340"/>
      <c r="J373" s="340"/>
      <c r="K373" s="340"/>
      <c r="L373" s="340"/>
      <c r="M373" s="353"/>
      <c r="N373" s="340"/>
      <c r="O373" s="340"/>
      <c r="P373" s="340"/>
    </row>
    <row r="374" spans="7:16" s="137" customFormat="1" x14ac:dyDescent="0.25">
      <c r="G374" s="340"/>
      <c r="H374" s="340"/>
      <c r="I374" s="340"/>
      <c r="J374" s="340"/>
      <c r="K374" s="340"/>
      <c r="L374" s="340"/>
      <c r="M374" s="353"/>
      <c r="N374" s="340"/>
      <c r="O374" s="340"/>
      <c r="P374" s="340"/>
    </row>
    <row r="375" spans="7:16" s="137" customFormat="1" x14ac:dyDescent="0.25">
      <c r="G375" s="340"/>
      <c r="H375" s="340"/>
      <c r="I375" s="340"/>
      <c r="J375" s="340"/>
      <c r="K375" s="340"/>
      <c r="L375" s="340"/>
      <c r="M375" s="353"/>
      <c r="N375" s="340"/>
      <c r="O375" s="340"/>
      <c r="P375" s="340"/>
    </row>
    <row r="376" spans="7:16" s="137" customFormat="1" x14ac:dyDescent="0.25">
      <c r="G376" s="340"/>
      <c r="H376" s="340"/>
      <c r="I376" s="340"/>
      <c r="J376" s="340"/>
      <c r="K376" s="340"/>
      <c r="L376" s="340"/>
      <c r="M376" s="353"/>
      <c r="N376" s="340"/>
      <c r="O376" s="340"/>
      <c r="P376" s="340"/>
    </row>
    <row r="377" spans="7:16" s="137" customFormat="1" x14ac:dyDescent="0.25">
      <c r="G377" s="340"/>
      <c r="H377" s="340"/>
      <c r="I377" s="340"/>
      <c r="J377" s="340"/>
      <c r="K377" s="340"/>
      <c r="L377" s="340"/>
      <c r="M377" s="353"/>
      <c r="N377" s="340"/>
      <c r="O377" s="340"/>
      <c r="P377" s="340"/>
    </row>
    <row r="378" spans="7:16" s="137" customFormat="1" x14ac:dyDescent="0.25">
      <c r="G378" s="340"/>
      <c r="H378" s="340"/>
      <c r="I378" s="340"/>
      <c r="J378" s="340"/>
      <c r="K378" s="340"/>
      <c r="L378" s="340"/>
      <c r="M378" s="353"/>
      <c r="N378" s="340"/>
      <c r="O378" s="340"/>
      <c r="P378" s="340"/>
    </row>
    <row r="379" spans="7:16" s="137" customFormat="1" x14ac:dyDescent="0.25">
      <c r="G379" s="340"/>
      <c r="H379" s="340"/>
      <c r="I379" s="340"/>
      <c r="J379" s="340"/>
      <c r="K379" s="340"/>
      <c r="L379" s="340"/>
      <c r="M379" s="353"/>
      <c r="N379" s="340"/>
      <c r="O379" s="340"/>
      <c r="P379" s="340"/>
    </row>
    <row r="380" spans="7:16" s="137" customFormat="1" x14ac:dyDescent="0.25">
      <c r="G380" s="340"/>
      <c r="H380" s="340"/>
      <c r="I380" s="340"/>
      <c r="J380" s="340"/>
      <c r="K380" s="340"/>
      <c r="L380" s="340"/>
      <c r="M380" s="353"/>
      <c r="N380" s="340"/>
      <c r="O380" s="340"/>
      <c r="P380" s="340"/>
    </row>
    <row r="381" spans="7:16" s="137" customFormat="1" x14ac:dyDescent="0.25">
      <c r="G381" s="340"/>
      <c r="H381" s="340"/>
      <c r="I381" s="340"/>
      <c r="J381" s="340"/>
      <c r="K381" s="340"/>
      <c r="L381" s="340"/>
      <c r="M381" s="353"/>
      <c r="N381" s="340"/>
      <c r="O381" s="340"/>
      <c r="P381" s="340"/>
    </row>
    <row r="382" spans="7:16" s="137" customFormat="1" x14ac:dyDescent="0.25">
      <c r="G382" s="340"/>
      <c r="H382" s="340"/>
      <c r="I382" s="340"/>
      <c r="J382" s="340"/>
      <c r="K382" s="340"/>
      <c r="L382" s="340"/>
      <c r="M382" s="353"/>
      <c r="N382" s="340"/>
      <c r="O382" s="340"/>
      <c r="P382" s="340"/>
    </row>
    <row r="383" spans="7:16" s="137" customFormat="1" x14ac:dyDescent="0.25">
      <c r="G383" s="340"/>
      <c r="H383" s="340"/>
      <c r="I383" s="340"/>
      <c r="J383" s="340"/>
      <c r="K383" s="340"/>
      <c r="L383" s="340"/>
      <c r="M383" s="353"/>
      <c r="N383" s="340"/>
      <c r="O383" s="340"/>
      <c r="P383" s="340"/>
    </row>
    <row r="384" spans="7:16" s="137" customFormat="1" x14ac:dyDescent="0.25">
      <c r="G384" s="340"/>
      <c r="H384" s="340"/>
      <c r="I384" s="340"/>
      <c r="J384" s="340"/>
      <c r="K384" s="340"/>
      <c r="L384" s="340"/>
      <c r="M384" s="353"/>
      <c r="N384" s="340"/>
      <c r="O384" s="340"/>
      <c r="P384" s="340"/>
    </row>
    <row r="385" spans="7:16" s="137" customFormat="1" x14ac:dyDescent="0.25">
      <c r="G385" s="340"/>
      <c r="H385" s="340"/>
      <c r="I385" s="340"/>
      <c r="J385" s="340"/>
      <c r="K385" s="340"/>
      <c r="L385" s="340"/>
      <c r="M385" s="353"/>
      <c r="N385" s="340"/>
      <c r="O385" s="340"/>
      <c r="P385" s="340"/>
    </row>
    <row r="386" spans="7:16" s="137" customFormat="1" x14ac:dyDescent="0.25">
      <c r="G386" s="340"/>
      <c r="H386" s="340"/>
      <c r="I386" s="340"/>
      <c r="J386" s="340"/>
      <c r="K386" s="340"/>
      <c r="L386" s="340"/>
      <c r="M386" s="353"/>
      <c r="N386" s="340"/>
      <c r="O386" s="340"/>
      <c r="P386" s="340"/>
    </row>
    <row r="387" spans="7:16" s="137" customFormat="1" x14ac:dyDescent="0.25">
      <c r="G387" s="340"/>
      <c r="H387" s="340"/>
      <c r="I387" s="340"/>
      <c r="J387" s="340"/>
      <c r="K387" s="340"/>
      <c r="L387" s="340"/>
      <c r="M387" s="353"/>
      <c r="N387" s="340"/>
      <c r="O387" s="340"/>
      <c r="P387" s="340"/>
    </row>
    <row r="388" spans="7:16" s="137" customFormat="1" x14ac:dyDescent="0.25">
      <c r="G388" s="340"/>
      <c r="H388" s="340"/>
      <c r="I388" s="340"/>
      <c r="J388" s="340"/>
      <c r="K388" s="340"/>
      <c r="L388" s="340"/>
      <c r="M388" s="353"/>
      <c r="N388" s="340"/>
      <c r="O388" s="340"/>
      <c r="P388" s="340"/>
    </row>
    <row r="389" spans="7:16" s="137" customFormat="1" x14ac:dyDescent="0.25">
      <c r="G389" s="340"/>
      <c r="H389" s="340"/>
      <c r="I389" s="340"/>
      <c r="J389" s="340"/>
      <c r="K389" s="340"/>
      <c r="L389" s="340"/>
      <c r="M389" s="353"/>
      <c r="N389" s="340"/>
      <c r="O389" s="340"/>
      <c r="P389" s="340"/>
    </row>
    <row r="390" spans="7:16" s="137" customFormat="1" x14ac:dyDescent="0.25">
      <c r="G390" s="340"/>
      <c r="H390" s="340"/>
      <c r="I390" s="340"/>
      <c r="J390" s="340"/>
      <c r="K390" s="340"/>
      <c r="L390" s="340"/>
      <c r="M390" s="353"/>
      <c r="N390" s="340"/>
      <c r="O390" s="340"/>
      <c r="P390" s="340"/>
    </row>
    <row r="391" spans="7:16" s="137" customFormat="1" x14ac:dyDescent="0.25">
      <c r="G391" s="340"/>
      <c r="H391" s="340"/>
      <c r="I391" s="340"/>
      <c r="J391" s="340"/>
      <c r="K391" s="340"/>
      <c r="L391" s="340"/>
      <c r="M391" s="353"/>
      <c r="N391" s="340"/>
      <c r="O391" s="340"/>
      <c r="P391" s="340"/>
    </row>
    <row r="392" spans="7:16" s="137" customFormat="1" x14ac:dyDescent="0.25">
      <c r="G392" s="340"/>
      <c r="H392" s="340"/>
      <c r="I392" s="340"/>
      <c r="J392" s="340"/>
      <c r="K392" s="340"/>
      <c r="L392" s="340"/>
      <c r="M392" s="353"/>
      <c r="N392" s="340"/>
      <c r="O392" s="340"/>
      <c r="P392" s="340"/>
    </row>
    <row r="393" spans="7:16" s="137" customFormat="1" x14ac:dyDescent="0.25">
      <c r="G393" s="340"/>
      <c r="H393" s="340"/>
      <c r="I393" s="340"/>
      <c r="J393" s="340"/>
      <c r="K393" s="340"/>
      <c r="L393" s="340"/>
      <c r="M393" s="353"/>
      <c r="N393" s="340"/>
      <c r="O393" s="340"/>
      <c r="P393" s="340"/>
    </row>
    <row r="394" spans="7:16" s="137" customFormat="1" x14ac:dyDescent="0.25">
      <c r="G394" s="340"/>
      <c r="H394" s="340"/>
      <c r="I394" s="340"/>
      <c r="J394" s="340"/>
      <c r="K394" s="340"/>
      <c r="L394" s="340"/>
      <c r="M394" s="353"/>
      <c r="N394" s="340"/>
      <c r="O394" s="340"/>
      <c r="P394" s="340"/>
    </row>
    <row r="395" spans="7:16" s="137" customFormat="1" x14ac:dyDescent="0.25">
      <c r="G395" s="340"/>
      <c r="H395" s="340"/>
      <c r="I395" s="340"/>
      <c r="J395" s="340"/>
      <c r="K395" s="340"/>
      <c r="L395" s="340"/>
      <c r="M395" s="353"/>
      <c r="N395" s="340"/>
      <c r="O395" s="340"/>
      <c r="P395" s="340"/>
    </row>
    <row r="396" spans="7:16" s="137" customFormat="1" x14ac:dyDescent="0.25">
      <c r="G396" s="340"/>
      <c r="H396" s="340"/>
      <c r="I396" s="340"/>
      <c r="J396" s="340"/>
      <c r="K396" s="340"/>
      <c r="L396" s="340"/>
      <c r="M396" s="353"/>
      <c r="N396" s="340"/>
      <c r="O396" s="340"/>
      <c r="P396" s="340"/>
    </row>
    <row r="397" spans="7:16" s="137" customFormat="1" x14ac:dyDescent="0.25">
      <c r="G397" s="340"/>
      <c r="H397" s="340"/>
      <c r="I397" s="340"/>
      <c r="J397" s="340"/>
      <c r="K397" s="340"/>
      <c r="L397" s="340"/>
      <c r="M397" s="353"/>
      <c r="N397" s="340"/>
      <c r="O397" s="340"/>
      <c r="P397" s="340"/>
    </row>
    <row r="398" spans="7:16" s="137" customFormat="1" x14ac:dyDescent="0.25">
      <c r="G398" s="340"/>
      <c r="H398" s="340"/>
      <c r="I398" s="340"/>
      <c r="J398" s="340"/>
      <c r="K398" s="340"/>
      <c r="L398" s="340"/>
      <c r="M398" s="353"/>
      <c r="N398" s="340"/>
      <c r="O398" s="340"/>
      <c r="P398" s="340"/>
    </row>
    <row r="399" spans="7:16" s="137" customFormat="1" x14ac:dyDescent="0.25">
      <c r="G399" s="340"/>
      <c r="H399" s="340"/>
      <c r="I399" s="340"/>
      <c r="J399" s="340"/>
      <c r="K399" s="340"/>
      <c r="L399" s="340"/>
      <c r="M399" s="353"/>
      <c r="N399" s="340"/>
      <c r="O399" s="340"/>
      <c r="P399" s="340"/>
    </row>
    <row r="400" spans="7:16" s="137" customFormat="1" x14ac:dyDescent="0.25">
      <c r="G400" s="340"/>
      <c r="H400" s="340"/>
      <c r="I400" s="340"/>
      <c r="J400" s="340"/>
      <c r="K400" s="340"/>
      <c r="L400" s="340"/>
      <c r="M400" s="353"/>
      <c r="N400" s="340"/>
      <c r="O400" s="340"/>
      <c r="P400" s="340"/>
    </row>
    <row r="401" spans="7:16" s="137" customFormat="1" x14ac:dyDescent="0.25">
      <c r="G401" s="340"/>
      <c r="H401" s="340"/>
      <c r="I401" s="340"/>
      <c r="J401" s="340"/>
      <c r="K401" s="340"/>
      <c r="L401" s="340"/>
      <c r="M401" s="353"/>
      <c r="N401" s="340"/>
      <c r="O401" s="340"/>
      <c r="P401" s="340"/>
    </row>
    <row r="402" spans="7:16" s="137" customFormat="1" x14ac:dyDescent="0.25">
      <c r="G402" s="340"/>
      <c r="H402" s="340"/>
      <c r="I402" s="340"/>
      <c r="J402" s="340"/>
      <c r="K402" s="340"/>
      <c r="L402" s="340"/>
      <c r="M402" s="353"/>
      <c r="N402" s="340"/>
      <c r="O402" s="340"/>
      <c r="P402" s="340"/>
    </row>
    <row r="403" spans="7:16" s="137" customFormat="1" x14ac:dyDescent="0.25">
      <c r="G403" s="340"/>
      <c r="H403" s="340"/>
      <c r="I403" s="340"/>
      <c r="J403" s="340"/>
      <c r="K403" s="340"/>
      <c r="L403" s="340"/>
      <c r="M403" s="353"/>
      <c r="N403" s="340"/>
      <c r="O403" s="340"/>
      <c r="P403" s="340"/>
    </row>
    <row r="404" spans="7:16" s="137" customFormat="1" x14ac:dyDescent="0.25">
      <c r="G404" s="340"/>
      <c r="H404" s="340"/>
      <c r="I404" s="340"/>
      <c r="J404" s="340"/>
      <c r="K404" s="340"/>
      <c r="L404" s="340"/>
      <c r="M404" s="353"/>
      <c r="N404" s="340"/>
      <c r="O404" s="340"/>
      <c r="P404" s="340"/>
    </row>
    <row r="405" spans="7:16" s="137" customFormat="1" x14ac:dyDescent="0.25">
      <c r="G405" s="340"/>
      <c r="H405" s="340"/>
      <c r="I405" s="340"/>
      <c r="J405" s="340"/>
      <c r="K405" s="340"/>
      <c r="L405" s="340"/>
      <c r="M405" s="353"/>
      <c r="N405" s="340"/>
      <c r="O405" s="340"/>
      <c r="P405" s="340"/>
    </row>
    <row r="406" spans="7:16" s="137" customFormat="1" x14ac:dyDescent="0.25">
      <c r="G406" s="340"/>
      <c r="H406" s="340"/>
      <c r="I406" s="340"/>
      <c r="J406" s="340"/>
      <c r="K406" s="340"/>
      <c r="L406" s="340"/>
      <c r="M406" s="353"/>
      <c r="N406" s="340"/>
      <c r="O406" s="340"/>
      <c r="P406" s="340"/>
    </row>
    <row r="407" spans="7:16" s="137" customFormat="1" x14ac:dyDescent="0.25">
      <c r="G407" s="340"/>
      <c r="H407" s="340"/>
      <c r="I407" s="340"/>
      <c r="J407" s="340"/>
      <c r="K407" s="340"/>
      <c r="L407" s="340"/>
      <c r="M407" s="353"/>
      <c r="N407" s="340"/>
      <c r="O407" s="340"/>
      <c r="P407" s="340"/>
    </row>
    <row r="408" spans="7:16" s="137" customFormat="1" x14ac:dyDescent="0.25">
      <c r="G408" s="340"/>
      <c r="H408" s="340"/>
      <c r="I408" s="340"/>
      <c r="J408" s="340"/>
      <c r="K408" s="340"/>
      <c r="L408" s="340"/>
      <c r="M408" s="353"/>
      <c r="N408" s="340"/>
      <c r="O408" s="340"/>
      <c r="P408" s="340"/>
    </row>
    <row r="409" spans="7:16" s="137" customFormat="1" x14ac:dyDescent="0.25">
      <c r="G409" s="340"/>
      <c r="H409" s="340"/>
      <c r="I409" s="340"/>
      <c r="J409" s="340"/>
      <c r="K409" s="340"/>
      <c r="L409" s="340"/>
      <c r="M409" s="353"/>
      <c r="N409" s="340"/>
      <c r="O409" s="340"/>
      <c r="P409" s="340"/>
    </row>
    <row r="410" spans="7:16" s="137" customFormat="1" x14ac:dyDescent="0.25">
      <c r="G410" s="340"/>
      <c r="H410" s="340"/>
      <c r="I410" s="340"/>
      <c r="J410" s="340"/>
      <c r="K410" s="340"/>
      <c r="L410" s="340"/>
      <c r="M410" s="353"/>
      <c r="N410" s="340"/>
      <c r="O410" s="340"/>
      <c r="P410" s="340"/>
    </row>
    <row r="411" spans="7:16" s="137" customFormat="1" x14ac:dyDescent="0.25">
      <c r="G411" s="340"/>
      <c r="H411" s="340"/>
      <c r="I411" s="340"/>
      <c r="J411" s="340"/>
      <c r="K411" s="340"/>
      <c r="L411" s="340"/>
      <c r="M411" s="353"/>
      <c r="N411" s="340"/>
      <c r="O411" s="340"/>
      <c r="P411" s="340"/>
    </row>
    <row r="412" spans="7:16" s="137" customFormat="1" x14ac:dyDescent="0.25">
      <c r="G412" s="340"/>
      <c r="H412" s="340"/>
      <c r="I412" s="340"/>
      <c r="J412" s="340"/>
      <c r="K412" s="340"/>
      <c r="L412" s="340"/>
      <c r="M412" s="353"/>
      <c r="N412" s="340"/>
      <c r="O412" s="340"/>
      <c r="P412" s="340"/>
    </row>
    <row r="413" spans="7:16" s="137" customFormat="1" x14ac:dyDescent="0.25">
      <c r="G413" s="340"/>
      <c r="H413" s="340"/>
      <c r="I413" s="340"/>
      <c r="J413" s="340"/>
      <c r="K413" s="340"/>
      <c r="L413" s="340"/>
      <c r="M413" s="353"/>
      <c r="N413" s="340"/>
      <c r="O413" s="340"/>
      <c r="P413" s="340"/>
    </row>
    <row r="414" spans="7:16" s="137" customFormat="1" x14ac:dyDescent="0.25">
      <c r="G414" s="340"/>
      <c r="H414" s="340"/>
      <c r="I414" s="340"/>
      <c r="J414" s="340"/>
      <c r="K414" s="340"/>
      <c r="L414" s="340"/>
      <c r="M414" s="353"/>
      <c r="N414" s="340"/>
      <c r="O414" s="340"/>
      <c r="P414" s="340"/>
    </row>
    <row r="415" spans="7:16" s="137" customFormat="1" x14ac:dyDescent="0.25">
      <c r="G415" s="340"/>
      <c r="H415" s="340"/>
      <c r="I415" s="340"/>
      <c r="J415" s="340"/>
      <c r="K415" s="340"/>
      <c r="L415" s="340"/>
      <c r="M415" s="353"/>
      <c r="N415" s="340"/>
      <c r="O415" s="340"/>
      <c r="P415" s="340"/>
    </row>
    <row r="416" spans="7:16" s="137" customFormat="1" x14ac:dyDescent="0.25">
      <c r="G416" s="340"/>
      <c r="H416" s="340"/>
      <c r="I416" s="340"/>
      <c r="J416" s="340"/>
      <c r="K416" s="340"/>
      <c r="L416" s="340"/>
      <c r="M416" s="353"/>
      <c r="N416" s="340"/>
      <c r="O416" s="340"/>
      <c r="P416" s="340"/>
    </row>
    <row r="417" spans="2:16" s="137" customFormat="1" x14ac:dyDescent="0.25">
      <c r="G417" s="340"/>
      <c r="H417" s="340"/>
      <c r="I417" s="340"/>
      <c r="J417" s="340"/>
      <c r="K417" s="340"/>
      <c r="L417" s="340"/>
      <c r="M417" s="353"/>
      <c r="N417" s="340"/>
      <c r="O417" s="340"/>
      <c r="P417" s="340"/>
    </row>
    <row r="418" spans="2:16" s="137" customFormat="1" x14ac:dyDescent="0.25">
      <c r="G418" s="340"/>
      <c r="H418" s="340"/>
      <c r="I418" s="340"/>
      <c r="J418" s="340"/>
      <c r="K418" s="340"/>
      <c r="L418" s="340"/>
      <c r="M418" s="353"/>
      <c r="N418" s="340"/>
      <c r="O418" s="340"/>
      <c r="P418" s="340"/>
    </row>
    <row r="419" spans="2:16" s="137" customFormat="1" x14ac:dyDescent="0.25">
      <c r="G419" s="340"/>
      <c r="H419" s="340"/>
      <c r="I419" s="340"/>
      <c r="J419" s="340"/>
      <c r="K419" s="340"/>
      <c r="L419" s="340"/>
      <c r="M419" s="353"/>
      <c r="N419" s="340"/>
      <c r="O419" s="340"/>
      <c r="P419" s="340"/>
    </row>
    <row r="420" spans="2:16" x14ac:dyDescent="0.25">
      <c r="B420" s="137"/>
      <c r="C420" s="137"/>
      <c r="D420" s="137"/>
      <c r="E420" s="137"/>
      <c r="F420" s="137"/>
      <c r="G420" s="340"/>
      <c r="H420" s="340"/>
      <c r="I420" s="340"/>
      <c r="J420" s="340"/>
      <c r="K420" s="340"/>
      <c r="L420" s="340"/>
      <c r="M420" s="353"/>
      <c r="N420" s="340"/>
      <c r="O420" s="340"/>
      <c r="P420" s="340"/>
    </row>
    <row r="421" spans="2:16" x14ac:dyDescent="0.25">
      <c r="G421" s="340"/>
      <c r="H421" s="340"/>
      <c r="I421" s="340"/>
      <c r="J421" s="340"/>
      <c r="K421" s="340"/>
      <c r="L421" s="340"/>
      <c r="M421" s="353"/>
      <c r="N421" s="340"/>
      <c r="O421" s="340"/>
      <c r="P421" s="340"/>
    </row>
  </sheetData>
  <mergeCells count="5">
    <mergeCell ref="G2:P2"/>
    <mergeCell ref="G3:P3"/>
    <mergeCell ref="G4:P4"/>
    <mergeCell ref="G5:P5"/>
    <mergeCell ref="G1:P1"/>
  </mergeCells>
  <dataValidations count="2">
    <dataValidation type="list" allowBlank="1" showInputMessage="1" showErrorMessage="1" sqref="P7:P94 P99:P257">
      <formula1>$U$2:$U$4</formula1>
    </dataValidation>
    <dataValidation type="list" allowBlank="1" showInputMessage="1" showErrorMessage="1" sqref="G144:G257">
      <formula1>#REF!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74"/>
  <sheetViews>
    <sheetView topLeftCell="A16" workbookViewId="0">
      <selection activeCell="F30" sqref="F30"/>
    </sheetView>
  </sheetViews>
  <sheetFormatPr baseColWidth="10" defaultRowHeight="15" x14ac:dyDescent="0.25"/>
  <cols>
    <col min="1" max="1" width="5.85546875" style="463" customWidth="1"/>
    <col min="2" max="2" width="5.7109375" style="463" customWidth="1"/>
    <col min="3" max="3" width="5.5703125" style="463" customWidth="1"/>
    <col min="4" max="4" width="5.7109375" style="463" customWidth="1"/>
    <col min="5" max="5" width="46.42578125" style="463" customWidth="1"/>
    <col min="6" max="6" width="13.7109375" style="463" customWidth="1"/>
    <col min="7" max="7" width="11.42578125" style="463"/>
    <col min="8" max="50" width="11.42578125" style="137"/>
  </cols>
  <sheetData>
    <row r="1" spans="1:7" ht="12.75" x14ac:dyDescent="0.2">
      <c r="A1" s="525" t="str">
        <f>+[5]PPNE1!B1</f>
        <v>"Año del Desarrollo Agroforestal"</v>
      </c>
      <c r="B1" s="526"/>
      <c r="C1" s="526"/>
      <c r="D1" s="526"/>
      <c r="E1" s="526"/>
      <c r="F1" s="526"/>
      <c r="G1" s="526"/>
    </row>
    <row r="2" spans="1:7" ht="15.75" x14ac:dyDescent="0.25">
      <c r="A2" s="528" t="str">
        <f>+[5]PPNE1!B2</f>
        <v>Servicio Nacional de Salud</v>
      </c>
      <c r="B2" s="529"/>
      <c r="C2" s="529"/>
      <c r="D2" s="529"/>
      <c r="E2" s="529"/>
      <c r="F2" s="529"/>
      <c r="G2" s="529"/>
    </row>
    <row r="3" spans="1:7" x14ac:dyDescent="0.25">
      <c r="A3" s="531" t="str">
        <f>+[5]PPNE1!B3</f>
        <v>Dirección de Planificación y Desarrollo</v>
      </c>
      <c r="B3" s="532"/>
      <c r="C3" s="532"/>
      <c r="D3" s="532"/>
      <c r="E3" s="532"/>
      <c r="F3" s="532"/>
      <c r="G3" s="532"/>
    </row>
    <row r="4" spans="1:7" ht="12.75" x14ac:dyDescent="0.2">
      <c r="A4" s="534" t="s">
        <v>61</v>
      </c>
      <c r="B4" s="535"/>
      <c r="C4" s="535"/>
      <c r="D4" s="535"/>
      <c r="E4" s="535"/>
      <c r="F4" s="535"/>
      <c r="G4" s="535"/>
    </row>
    <row r="5" spans="1:7" ht="12.75" x14ac:dyDescent="0.2">
      <c r="A5" s="534">
        <f>+[5]PPNE1!C5</f>
        <v>2019</v>
      </c>
      <c r="B5" s="535"/>
      <c r="C5" s="535"/>
      <c r="D5" s="535"/>
      <c r="E5" s="535"/>
      <c r="F5" s="535"/>
      <c r="G5" s="535"/>
    </row>
    <row r="6" spans="1:7" ht="12.75" x14ac:dyDescent="0.2">
      <c r="A6" s="14" t="s">
        <v>324</v>
      </c>
      <c r="B6" s="4"/>
      <c r="C6" s="4"/>
      <c r="D6" s="4"/>
      <c r="E6" s="580" t="str">
        <f>+[5]PPNE1!B6</f>
        <v xml:space="preserve">Valdesia </v>
      </c>
      <c r="F6" s="580"/>
      <c r="G6" s="580"/>
    </row>
    <row r="7" spans="1:7" ht="12.75" x14ac:dyDescent="0.2">
      <c r="A7" s="42" t="s">
        <v>349</v>
      </c>
      <c r="B7" s="43"/>
      <c r="C7" s="43"/>
      <c r="D7" s="43"/>
      <c r="E7" s="578">
        <f>+[5]PPNE1!B7</f>
        <v>0</v>
      </c>
      <c r="F7" s="578"/>
      <c r="G7" s="578"/>
    </row>
    <row r="8" spans="1:7" ht="12.75" x14ac:dyDescent="0.2">
      <c r="A8" s="44" t="s">
        <v>1108</v>
      </c>
      <c r="B8" s="45"/>
      <c r="C8" s="45"/>
      <c r="D8" s="15"/>
      <c r="E8" s="579">
        <f>+[5]PPNE1!B8</f>
        <v>0</v>
      </c>
      <c r="F8" s="579"/>
      <c r="G8" s="579"/>
    </row>
    <row r="9" spans="1:7" ht="48" customHeight="1" x14ac:dyDescent="0.2">
      <c r="A9" s="16" t="s">
        <v>63</v>
      </c>
      <c r="B9" s="16" t="s">
        <v>4</v>
      </c>
      <c r="C9" s="16" t="s">
        <v>64</v>
      </c>
      <c r="D9" s="16" t="s">
        <v>27</v>
      </c>
      <c r="E9" s="17" t="s">
        <v>332</v>
      </c>
      <c r="F9" s="18" t="s">
        <v>348</v>
      </c>
      <c r="G9" s="18" t="s">
        <v>26</v>
      </c>
    </row>
    <row r="10" spans="1:7" ht="12.75" x14ac:dyDescent="0.2">
      <c r="A10" s="31">
        <v>3</v>
      </c>
      <c r="B10" s="32"/>
      <c r="C10" s="32"/>
      <c r="D10" s="32"/>
      <c r="E10" s="33" t="s">
        <v>333</v>
      </c>
      <c r="F10" s="34">
        <f>+F11</f>
        <v>0</v>
      </c>
      <c r="G10" s="34">
        <f>G11</f>
        <v>0</v>
      </c>
    </row>
    <row r="11" spans="1:7" ht="12.75" x14ac:dyDescent="0.2">
      <c r="A11" s="20"/>
      <c r="B11" s="20">
        <v>31</v>
      </c>
      <c r="C11" s="21"/>
      <c r="D11" s="21"/>
      <c r="E11" s="22" t="s">
        <v>41</v>
      </c>
      <c r="F11" s="23">
        <f>SUM(F12:F13)</f>
        <v>0</v>
      </c>
      <c r="G11" s="100">
        <f>G12+G13</f>
        <v>0</v>
      </c>
    </row>
    <row r="12" spans="1:7" ht="12.75" x14ac:dyDescent="0.2">
      <c r="A12" s="24"/>
      <c r="B12" s="24"/>
      <c r="C12" s="24">
        <v>311</v>
      </c>
      <c r="D12" s="25"/>
      <c r="E12" s="26" t="s">
        <v>334</v>
      </c>
      <c r="F12" s="329"/>
      <c r="G12" s="101">
        <f>IFERROR(F12/$F$31*100,"0.00")</f>
        <v>0</v>
      </c>
    </row>
    <row r="13" spans="1:7" ht="12.75" x14ac:dyDescent="0.2">
      <c r="A13" s="24"/>
      <c r="B13" s="24"/>
      <c r="C13" s="24">
        <v>312</v>
      </c>
      <c r="D13" s="25"/>
      <c r="E13" s="26" t="s">
        <v>335</v>
      </c>
      <c r="F13" s="329"/>
      <c r="G13" s="101">
        <f>IFERROR(F13/$F$31*100,"0.00")</f>
        <v>0</v>
      </c>
    </row>
    <row r="14" spans="1:7" ht="12.75" x14ac:dyDescent="0.2">
      <c r="A14" s="35">
        <v>4</v>
      </c>
      <c r="B14" s="36"/>
      <c r="C14" s="36"/>
      <c r="D14" s="36"/>
      <c r="E14" s="37" t="s">
        <v>336</v>
      </c>
      <c r="F14" s="38">
        <f>+F15+F20</f>
        <v>300000000</v>
      </c>
      <c r="G14" s="38">
        <f>G15+G20</f>
        <v>44.65014435232208</v>
      </c>
    </row>
    <row r="15" spans="1:7" ht="12.75" x14ac:dyDescent="0.2">
      <c r="A15" s="20"/>
      <c r="B15" s="20">
        <v>41</v>
      </c>
      <c r="C15" s="20"/>
      <c r="D15" s="21"/>
      <c r="E15" s="22" t="s">
        <v>337</v>
      </c>
      <c r="F15" s="27">
        <f>SUM(F16:F19)</f>
        <v>300000000</v>
      </c>
      <c r="G15" s="102">
        <f>SUM(G16:G19)</f>
        <v>44.65014435232208</v>
      </c>
    </row>
    <row r="16" spans="1:7" ht="12.75" x14ac:dyDescent="0.2">
      <c r="A16" s="24"/>
      <c r="B16" s="24"/>
      <c r="C16" s="24">
        <v>411</v>
      </c>
      <c r="D16" s="25"/>
      <c r="E16" s="26" t="s">
        <v>468</v>
      </c>
      <c r="F16" s="329"/>
      <c r="G16" s="101">
        <f>IFERROR(F16/$F$31*100,"0.00")</f>
        <v>0</v>
      </c>
    </row>
    <row r="17" spans="1:7" ht="12.75" x14ac:dyDescent="0.2">
      <c r="A17" s="24"/>
      <c r="B17" s="24"/>
      <c r="C17" s="24">
        <v>412</v>
      </c>
      <c r="D17" s="25"/>
      <c r="E17" s="26" t="s">
        <v>338</v>
      </c>
      <c r="F17" s="329">
        <v>300000000</v>
      </c>
      <c r="G17" s="101">
        <f>IFERROR(F17/$F$31*100,"0.00")</f>
        <v>44.65014435232208</v>
      </c>
    </row>
    <row r="18" spans="1:7" ht="12.75" x14ac:dyDescent="0.2">
      <c r="A18" s="24"/>
      <c r="B18" s="24"/>
      <c r="C18" s="24">
        <v>413</v>
      </c>
      <c r="D18" s="25"/>
      <c r="E18" s="26" t="s">
        <v>469</v>
      </c>
      <c r="F18" s="329"/>
      <c r="G18" s="101">
        <f>IFERROR(F18/$F$31*100,"0.00")</f>
        <v>0</v>
      </c>
    </row>
    <row r="19" spans="1:7" ht="12.75" x14ac:dyDescent="0.2">
      <c r="A19" s="24"/>
      <c r="B19" s="24"/>
      <c r="C19" s="24">
        <v>414</v>
      </c>
      <c r="D19" s="25"/>
      <c r="E19" s="19" t="s">
        <v>66</v>
      </c>
      <c r="F19" s="329"/>
      <c r="G19" s="101">
        <f>IFERROR(F19/$F$31*100,"0.00")</f>
        <v>0</v>
      </c>
    </row>
    <row r="20" spans="1:7" ht="12.75" x14ac:dyDescent="0.2">
      <c r="A20" s="20"/>
      <c r="B20" s="20">
        <v>42</v>
      </c>
      <c r="C20" s="20"/>
      <c r="D20" s="21"/>
      <c r="E20" s="22" t="s">
        <v>339</v>
      </c>
      <c r="F20" s="27">
        <f>SUM(F21:F22)</f>
        <v>0</v>
      </c>
      <c r="G20" s="102">
        <f>G21+G22</f>
        <v>0</v>
      </c>
    </row>
    <row r="21" spans="1:7" ht="12.75" x14ac:dyDescent="0.2">
      <c r="A21" s="24"/>
      <c r="B21" s="24"/>
      <c r="C21" s="24">
        <v>421</v>
      </c>
      <c r="D21" s="25"/>
      <c r="E21" s="26" t="s">
        <v>470</v>
      </c>
      <c r="F21" s="329"/>
      <c r="G21" s="101">
        <f>IFERROR(F21/$F$31*100,"0.00")</f>
        <v>0</v>
      </c>
    </row>
    <row r="22" spans="1:7" ht="12.75" x14ac:dyDescent="0.2">
      <c r="A22" s="24"/>
      <c r="B22" s="24"/>
      <c r="C22" s="24">
        <v>422</v>
      </c>
      <c r="D22" s="25"/>
      <c r="E22" s="26" t="s">
        <v>471</v>
      </c>
      <c r="F22" s="329"/>
      <c r="G22" s="101">
        <f>IFERROR(F22/$F$31*100,"0.00")</f>
        <v>0</v>
      </c>
    </row>
    <row r="23" spans="1:7" ht="12.75" x14ac:dyDescent="0.2">
      <c r="A23" s="35">
        <v>5</v>
      </c>
      <c r="B23" s="36"/>
      <c r="C23" s="36"/>
      <c r="D23" s="36"/>
      <c r="E23" s="37" t="s">
        <v>340</v>
      </c>
      <c r="F23" s="38">
        <f>+F24</f>
        <v>371890324.99599999</v>
      </c>
      <c r="G23" s="38">
        <f>G24</f>
        <v>55.349855647677906</v>
      </c>
    </row>
    <row r="24" spans="1:7" ht="12.75" x14ac:dyDescent="0.2">
      <c r="A24" s="20"/>
      <c r="B24" s="20">
        <v>52</v>
      </c>
      <c r="C24" s="20"/>
      <c r="D24" s="21"/>
      <c r="E24" s="22" t="s">
        <v>42</v>
      </c>
      <c r="F24" s="27">
        <f>SUM(F25:F30)</f>
        <v>371890324.99599999</v>
      </c>
      <c r="G24" s="102">
        <f>SUM(G25:G30)</f>
        <v>55.349855647677906</v>
      </c>
    </row>
    <row r="25" spans="1:7" ht="24" x14ac:dyDescent="0.2">
      <c r="A25" s="25"/>
      <c r="B25" s="24"/>
      <c r="C25" s="24">
        <v>521</v>
      </c>
      <c r="D25" s="25"/>
      <c r="E25" s="26" t="s">
        <v>341</v>
      </c>
      <c r="F25" s="460">
        <f>210099613.13*1.15</f>
        <v>241614555.09949997</v>
      </c>
      <c r="G25" s="101">
        <f t="shared" ref="G25:G30" si="0">IFERROR(F25/$F$31*100,"0.00")</f>
        <v>35.960415876049176</v>
      </c>
    </row>
    <row r="26" spans="1:7" ht="24" x14ac:dyDescent="0.2">
      <c r="A26" s="25"/>
      <c r="B26" s="25"/>
      <c r="C26" s="24">
        <v>522</v>
      </c>
      <c r="D26" s="25"/>
      <c r="E26" s="26" t="s">
        <v>342</v>
      </c>
      <c r="F26" s="460">
        <f>16494447.86*1.15</f>
        <v>18968615.038999997</v>
      </c>
      <c r="G26" s="101">
        <f t="shared" si="0"/>
        <v>2.8231713321832581</v>
      </c>
    </row>
    <row r="27" spans="1:7" ht="24" x14ac:dyDescent="0.2">
      <c r="A27" s="25"/>
      <c r="B27" s="25"/>
      <c r="C27" s="24">
        <v>523</v>
      </c>
      <c r="D27" s="25"/>
      <c r="E27" s="26" t="s">
        <v>343</v>
      </c>
      <c r="F27" s="460">
        <f>46195247.05*1.15</f>
        <v>53124534.107499994</v>
      </c>
      <c r="G27" s="101">
        <f t="shared" si="0"/>
        <v>7.906727055165776</v>
      </c>
    </row>
    <row r="28" spans="1:7" ht="12.75" x14ac:dyDescent="0.2">
      <c r="A28" s="25"/>
      <c r="B28" s="25"/>
      <c r="C28" s="24">
        <v>524</v>
      </c>
      <c r="D28" s="25"/>
      <c r="E28" s="26" t="s">
        <v>344</v>
      </c>
      <c r="F28" s="329">
        <v>0</v>
      </c>
      <c r="G28" s="101">
        <f t="shared" si="0"/>
        <v>0</v>
      </c>
    </row>
    <row r="29" spans="1:7" ht="12.75" x14ac:dyDescent="0.2">
      <c r="A29" s="25"/>
      <c r="B29" s="25"/>
      <c r="C29" s="24">
        <v>525</v>
      </c>
      <c r="D29" s="25"/>
      <c r="E29" s="26" t="s">
        <v>345</v>
      </c>
      <c r="F29" s="329">
        <v>0</v>
      </c>
      <c r="G29" s="101">
        <f t="shared" si="0"/>
        <v>0</v>
      </c>
    </row>
    <row r="30" spans="1:7" ht="12.75" x14ac:dyDescent="0.2">
      <c r="A30" s="28"/>
      <c r="B30" s="28"/>
      <c r="C30" s="29">
        <v>526</v>
      </c>
      <c r="D30" s="28"/>
      <c r="E30" s="30" t="s">
        <v>346</v>
      </c>
      <c r="F30" s="460">
        <v>58182620.75</v>
      </c>
      <c r="G30" s="103">
        <f t="shared" si="0"/>
        <v>8.6595413842797004</v>
      </c>
    </row>
    <row r="31" spans="1:7" ht="12.75" x14ac:dyDescent="0.2">
      <c r="A31" s="39"/>
      <c r="B31" s="39"/>
      <c r="C31" s="39"/>
      <c r="D31" s="39"/>
      <c r="E31" s="40" t="s">
        <v>347</v>
      </c>
      <c r="F31" s="41">
        <f>+F23+F14+F10</f>
        <v>671890324.99600005</v>
      </c>
      <c r="G31" s="41">
        <f>+G23+G14+G10</f>
        <v>99.999999999999986</v>
      </c>
    </row>
    <row r="32" spans="1:7" s="137" customFormat="1" x14ac:dyDescent="0.25">
      <c r="A32" s="461"/>
      <c r="B32" s="461"/>
      <c r="C32" s="461"/>
      <c r="D32" s="461"/>
      <c r="E32" s="461"/>
      <c r="F32" s="461"/>
      <c r="G32" s="461"/>
    </row>
    <row r="33" spans="1:7" s="137" customFormat="1" x14ac:dyDescent="0.25">
      <c r="A33" s="461"/>
      <c r="B33" s="461"/>
      <c r="C33" s="461"/>
      <c r="D33" s="461"/>
      <c r="E33" s="461"/>
      <c r="F33" s="461"/>
      <c r="G33" s="461"/>
    </row>
    <row r="34" spans="1:7" s="137" customFormat="1" x14ac:dyDescent="0.25">
      <c r="A34" s="461"/>
      <c r="B34" s="461"/>
      <c r="C34" s="461"/>
      <c r="D34" s="461"/>
      <c r="E34" s="461"/>
      <c r="F34" s="461"/>
      <c r="G34" s="461"/>
    </row>
    <row r="35" spans="1:7" s="137" customFormat="1" x14ac:dyDescent="0.25">
      <c r="A35" s="461"/>
      <c r="B35" s="461"/>
      <c r="C35" s="461"/>
      <c r="D35" s="461"/>
      <c r="E35" s="461"/>
      <c r="F35" s="461"/>
      <c r="G35" s="461"/>
    </row>
    <row r="36" spans="1:7" s="137" customFormat="1" x14ac:dyDescent="0.25">
      <c r="A36" s="461"/>
      <c r="B36" s="461"/>
      <c r="C36" s="461"/>
      <c r="D36" s="461"/>
      <c r="E36" s="461"/>
      <c r="F36" s="461"/>
      <c r="G36" s="461"/>
    </row>
    <row r="37" spans="1:7" s="137" customFormat="1" x14ac:dyDescent="0.25">
      <c r="A37" s="461"/>
      <c r="B37" s="461"/>
      <c r="C37" s="461"/>
      <c r="D37" s="461"/>
      <c r="E37" s="461"/>
      <c r="F37" s="461"/>
      <c r="G37" s="461"/>
    </row>
    <row r="38" spans="1:7" s="137" customFormat="1" x14ac:dyDescent="0.25">
      <c r="A38" s="461"/>
      <c r="B38" s="461"/>
      <c r="C38" s="461"/>
      <c r="D38" s="461"/>
      <c r="E38" s="461"/>
      <c r="F38" s="461"/>
      <c r="G38" s="461"/>
    </row>
    <row r="39" spans="1:7" s="137" customFormat="1" x14ac:dyDescent="0.25">
      <c r="A39" s="461"/>
      <c r="B39" s="461"/>
      <c r="C39" s="461"/>
      <c r="D39" s="461"/>
      <c r="E39" s="461"/>
      <c r="F39" s="461"/>
      <c r="G39" s="461"/>
    </row>
    <row r="40" spans="1:7" s="137" customFormat="1" x14ac:dyDescent="0.25">
      <c r="A40" s="462"/>
      <c r="B40" s="462"/>
      <c r="C40" s="462"/>
      <c r="D40" s="462"/>
      <c r="E40" s="462"/>
      <c r="F40" s="462"/>
      <c r="G40" s="462"/>
    </row>
    <row r="41" spans="1:7" s="137" customFormat="1" x14ac:dyDescent="0.25">
      <c r="A41" s="462"/>
      <c r="B41" s="462"/>
      <c r="C41" s="462"/>
      <c r="D41" s="462"/>
      <c r="E41" s="462"/>
      <c r="F41" s="462"/>
      <c r="G41" s="462"/>
    </row>
    <row r="42" spans="1:7" s="137" customFormat="1" x14ac:dyDescent="0.25">
      <c r="A42" s="462"/>
      <c r="B42" s="462"/>
      <c r="C42" s="462"/>
      <c r="D42" s="462"/>
      <c r="E42" s="462"/>
      <c r="F42" s="462"/>
      <c r="G42" s="462"/>
    </row>
    <row r="43" spans="1:7" s="137" customFormat="1" x14ac:dyDescent="0.25">
      <c r="A43" s="462"/>
      <c r="B43" s="462"/>
      <c r="C43" s="462"/>
      <c r="D43" s="462"/>
      <c r="E43" s="462"/>
      <c r="F43" s="462"/>
      <c r="G43" s="462"/>
    </row>
    <row r="44" spans="1:7" s="137" customFormat="1" x14ac:dyDescent="0.25">
      <c r="A44" s="462"/>
      <c r="B44" s="462"/>
      <c r="C44" s="462"/>
      <c r="D44" s="462"/>
      <c r="E44" s="462"/>
      <c r="F44" s="462"/>
      <c r="G44" s="462"/>
    </row>
    <row r="45" spans="1:7" s="137" customFormat="1" x14ac:dyDescent="0.25">
      <c r="A45" s="462"/>
      <c r="B45" s="462"/>
      <c r="C45" s="462"/>
      <c r="D45" s="462"/>
      <c r="E45" s="462"/>
      <c r="F45" s="462"/>
      <c r="G45" s="462"/>
    </row>
    <row r="46" spans="1:7" s="137" customFormat="1" x14ac:dyDescent="0.25">
      <c r="A46" s="462"/>
      <c r="B46" s="462"/>
      <c r="C46" s="462"/>
      <c r="D46" s="462"/>
      <c r="E46" s="462"/>
      <c r="F46" s="462"/>
      <c r="G46" s="462"/>
    </row>
    <row r="47" spans="1:7" s="137" customFormat="1" x14ac:dyDescent="0.25">
      <c r="A47" s="462"/>
      <c r="B47" s="462"/>
      <c r="C47" s="462"/>
      <c r="D47" s="462"/>
      <c r="E47" s="462"/>
      <c r="F47" s="462"/>
      <c r="G47" s="462"/>
    </row>
    <row r="48" spans="1:7" s="137" customFormat="1" x14ac:dyDescent="0.25">
      <c r="A48" s="462"/>
      <c r="B48" s="462"/>
      <c r="C48" s="462"/>
      <c r="D48" s="462"/>
      <c r="E48" s="462"/>
      <c r="F48" s="462"/>
      <c r="G48" s="462"/>
    </row>
    <row r="49" spans="1:7" s="137" customFormat="1" x14ac:dyDescent="0.25">
      <c r="A49" s="462"/>
      <c r="B49" s="462"/>
      <c r="C49" s="462"/>
      <c r="D49" s="462"/>
      <c r="E49" s="462"/>
      <c r="F49" s="462"/>
      <c r="G49" s="462"/>
    </row>
    <row r="50" spans="1:7" s="137" customFormat="1" x14ac:dyDescent="0.25">
      <c r="A50" s="462"/>
      <c r="B50" s="462"/>
      <c r="C50" s="462"/>
      <c r="D50" s="462"/>
      <c r="E50" s="462"/>
      <c r="F50" s="462"/>
      <c r="G50" s="462"/>
    </row>
    <row r="51" spans="1:7" s="137" customFormat="1" x14ac:dyDescent="0.25">
      <c r="A51" s="462"/>
      <c r="B51" s="462"/>
      <c r="C51" s="462"/>
      <c r="D51" s="462"/>
      <c r="E51" s="462"/>
      <c r="F51" s="462"/>
      <c r="G51" s="462"/>
    </row>
    <row r="52" spans="1:7" s="137" customFormat="1" x14ac:dyDescent="0.25">
      <c r="A52" s="462"/>
      <c r="B52" s="462"/>
      <c r="C52" s="462"/>
      <c r="D52" s="462"/>
      <c r="E52" s="462"/>
      <c r="F52" s="462"/>
      <c r="G52" s="462"/>
    </row>
    <row r="53" spans="1:7" s="137" customFormat="1" x14ac:dyDescent="0.25">
      <c r="A53" s="462"/>
      <c r="B53" s="462"/>
      <c r="C53" s="462"/>
      <c r="D53" s="462"/>
      <c r="E53" s="462"/>
      <c r="F53" s="462"/>
      <c r="G53" s="462"/>
    </row>
    <row r="54" spans="1:7" s="137" customFormat="1" x14ac:dyDescent="0.25">
      <c r="A54" s="462"/>
      <c r="B54" s="462"/>
      <c r="C54" s="462"/>
      <c r="D54" s="462"/>
      <c r="E54" s="462"/>
      <c r="F54" s="462"/>
      <c r="G54" s="462"/>
    </row>
    <row r="55" spans="1:7" s="137" customFormat="1" x14ac:dyDescent="0.25">
      <c r="A55" s="462"/>
      <c r="B55" s="462"/>
      <c r="C55" s="462"/>
      <c r="D55" s="462"/>
      <c r="E55" s="462"/>
      <c r="F55" s="462"/>
      <c r="G55" s="462"/>
    </row>
    <row r="56" spans="1:7" s="137" customFormat="1" x14ac:dyDescent="0.25">
      <c r="A56" s="462"/>
      <c r="B56" s="462"/>
      <c r="C56" s="462"/>
      <c r="D56" s="462"/>
      <c r="E56" s="462"/>
      <c r="F56" s="462"/>
      <c r="G56" s="462"/>
    </row>
    <row r="57" spans="1:7" s="137" customFormat="1" x14ac:dyDescent="0.25">
      <c r="A57" s="462"/>
      <c r="B57" s="462"/>
      <c r="C57" s="462"/>
      <c r="D57" s="462"/>
      <c r="E57" s="462"/>
      <c r="F57" s="462"/>
      <c r="G57" s="462"/>
    </row>
    <row r="58" spans="1:7" s="137" customFormat="1" x14ac:dyDescent="0.25">
      <c r="A58" s="462"/>
      <c r="B58" s="462"/>
      <c r="C58" s="462"/>
      <c r="D58" s="462"/>
      <c r="E58" s="462"/>
      <c r="F58" s="462"/>
      <c r="G58" s="462"/>
    </row>
    <row r="59" spans="1:7" s="137" customFormat="1" x14ac:dyDescent="0.25">
      <c r="A59" s="462"/>
      <c r="B59" s="462"/>
      <c r="C59" s="462"/>
      <c r="D59" s="462"/>
      <c r="E59" s="462"/>
      <c r="F59" s="462"/>
      <c r="G59" s="462"/>
    </row>
    <row r="60" spans="1:7" s="137" customFormat="1" x14ac:dyDescent="0.25">
      <c r="A60" s="462"/>
      <c r="B60" s="462"/>
      <c r="C60" s="462"/>
      <c r="D60" s="462"/>
      <c r="E60" s="462"/>
      <c r="F60" s="462"/>
      <c r="G60" s="462"/>
    </row>
    <row r="61" spans="1:7" s="137" customFormat="1" x14ac:dyDescent="0.25">
      <c r="A61" s="462"/>
      <c r="B61" s="462"/>
      <c r="C61" s="462"/>
      <c r="D61" s="462"/>
      <c r="E61" s="462"/>
      <c r="F61" s="462"/>
      <c r="G61" s="462"/>
    </row>
    <row r="62" spans="1:7" s="137" customFormat="1" x14ac:dyDescent="0.25">
      <c r="A62" s="462"/>
      <c r="B62" s="462"/>
      <c r="C62" s="462"/>
      <c r="D62" s="462"/>
      <c r="E62" s="462"/>
      <c r="F62" s="462"/>
      <c r="G62" s="462"/>
    </row>
    <row r="63" spans="1:7" s="137" customFormat="1" x14ac:dyDescent="0.25">
      <c r="A63" s="462"/>
      <c r="B63" s="462"/>
      <c r="C63" s="462"/>
      <c r="D63" s="462"/>
      <c r="E63" s="462"/>
      <c r="F63" s="462"/>
      <c r="G63" s="462"/>
    </row>
    <row r="64" spans="1:7" s="137" customFormat="1" x14ac:dyDescent="0.25">
      <c r="A64" s="462"/>
      <c r="B64" s="462"/>
      <c r="C64" s="462"/>
      <c r="D64" s="462"/>
      <c r="E64" s="462"/>
      <c r="F64" s="462"/>
      <c r="G64" s="462"/>
    </row>
    <row r="65" spans="1:7" s="137" customFormat="1" x14ac:dyDescent="0.25">
      <c r="A65" s="462"/>
      <c r="B65" s="462"/>
      <c r="C65" s="462"/>
      <c r="D65" s="462"/>
      <c r="E65" s="462"/>
      <c r="F65" s="462"/>
      <c r="G65" s="462"/>
    </row>
    <row r="66" spans="1:7" s="137" customFormat="1" x14ac:dyDescent="0.25">
      <c r="A66" s="462"/>
      <c r="B66" s="462"/>
      <c r="C66" s="462"/>
      <c r="D66" s="462"/>
      <c r="E66" s="462"/>
      <c r="F66" s="462"/>
      <c r="G66" s="462"/>
    </row>
    <row r="67" spans="1:7" s="137" customFormat="1" x14ac:dyDescent="0.25">
      <c r="A67" s="462"/>
      <c r="B67" s="462"/>
      <c r="C67" s="462"/>
      <c r="D67" s="462"/>
      <c r="E67" s="462"/>
      <c r="F67" s="462"/>
      <c r="G67" s="462"/>
    </row>
    <row r="68" spans="1:7" s="137" customFormat="1" x14ac:dyDescent="0.25">
      <c r="A68" s="462"/>
      <c r="B68" s="462"/>
      <c r="C68" s="462"/>
      <c r="D68" s="462"/>
      <c r="E68" s="462"/>
      <c r="F68" s="462"/>
      <c r="G68" s="462"/>
    </row>
    <row r="69" spans="1:7" s="137" customFormat="1" x14ac:dyDescent="0.25">
      <c r="A69" s="462"/>
      <c r="B69" s="462"/>
      <c r="C69" s="462"/>
      <c r="D69" s="462"/>
      <c r="E69" s="462"/>
      <c r="F69" s="462"/>
      <c r="G69" s="462"/>
    </row>
    <row r="70" spans="1:7" s="137" customFormat="1" x14ac:dyDescent="0.25">
      <c r="A70" s="462"/>
      <c r="B70" s="462"/>
      <c r="C70" s="462"/>
      <c r="D70" s="462"/>
      <c r="E70" s="462"/>
      <c r="F70" s="462"/>
      <c r="G70" s="462"/>
    </row>
    <row r="71" spans="1:7" s="137" customFormat="1" x14ac:dyDescent="0.25">
      <c r="A71" s="462"/>
      <c r="B71" s="462"/>
      <c r="C71" s="462"/>
      <c r="D71" s="462"/>
      <c r="E71" s="462"/>
      <c r="F71" s="462"/>
      <c r="G71" s="462"/>
    </row>
    <row r="72" spans="1:7" s="137" customFormat="1" x14ac:dyDescent="0.25">
      <c r="A72" s="462"/>
      <c r="B72" s="462"/>
      <c r="C72" s="462"/>
      <c r="D72" s="462"/>
      <c r="E72" s="462"/>
      <c r="F72" s="462"/>
      <c r="G72" s="462"/>
    </row>
    <row r="73" spans="1:7" s="137" customFormat="1" x14ac:dyDescent="0.25">
      <c r="A73" s="462"/>
      <c r="B73" s="462"/>
      <c r="C73" s="462"/>
      <c r="D73" s="462"/>
      <c r="E73" s="462"/>
      <c r="F73" s="462"/>
      <c r="G73" s="462"/>
    </row>
    <row r="74" spans="1:7" s="137" customFormat="1" x14ac:dyDescent="0.25">
      <c r="A74" s="462"/>
      <c r="B74" s="462"/>
      <c r="C74" s="462"/>
      <c r="D74" s="462"/>
      <c r="E74" s="462"/>
      <c r="F74" s="462"/>
      <c r="G74" s="462"/>
    </row>
    <row r="75" spans="1:7" s="137" customFormat="1" x14ac:dyDescent="0.25">
      <c r="A75" s="462"/>
      <c r="B75" s="462"/>
      <c r="C75" s="462"/>
      <c r="D75" s="462"/>
      <c r="E75" s="462"/>
      <c r="F75" s="462"/>
      <c r="G75" s="462"/>
    </row>
    <row r="76" spans="1:7" s="137" customFormat="1" x14ac:dyDescent="0.25">
      <c r="A76" s="462"/>
      <c r="B76" s="462"/>
      <c r="C76" s="462"/>
      <c r="D76" s="462"/>
      <c r="E76" s="462"/>
      <c r="F76" s="462"/>
      <c r="G76" s="462"/>
    </row>
    <row r="77" spans="1:7" s="137" customFormat="1" x14ac:dyDescent="0.25">
      <c r="A77" s="462"/>
      <c r="B77" s="462"/>
      <c r="C77" s="462"/>
      <c r="D77" s="462"/>
      <c r="E77" s="462"/>
      <c r="F77" s="462"/>
      <c r="G77" s="462"/>
    </row>
    <row r="78" spans="1:7" s="137" customFormat="1" x14ac:dyDescent="0.25">
      <c r="A78" s="462"/>
      <c r="B78" s="462"/>
      <c r="C78" s="462"/>
      <c r="D78" s="462"/>
      <c r="E78" s="462"/>
      <c r="F78" s="462"/>
      <c r="G78" s="462"/>
    </row>
    <row r="79" spans="1:7" s="137" customFormat="1" x14ac:dyDescent="0.25">
      <c r="A79" s="462"/>
      <c r="B79" s="462"/>
      <c r="C79" s="462"/>
      <c r="D79" s="462"/>
      <c r="E79" s="462"/>
      <c r="F79" s="462"/>
      <c r="G79" s="462"/>
    </row>
    <row r="80" spans="1:7" s="137" customFormat="1" x14ac:dyDescent="0.25">
      <c r="A80" s="462"/>
      <c r="B80" s="462"/>
      <c r="C80" s="462"/>
      <c r="D80" s="462"/>
      <c r="E80" s="462"/>
      <c r="F80" s="462"/>
      <c r="G80" s="462"/>
    </row>
    <row r="81" spans="1:7" s="137" customFormat="1" x14ac:dyDescent="0.25">
      <c r="A81" s="462"/>
      <c r="B81" s="462"/>
      <c r="C81" s="462"/>
      <c r="D81" s="462"/>
      <c r="E81" s="462"/>
      <c r="F81" s="462"/>
      <c r="G81" s="462"/>
    </row>
    <row r="82" spans="1:7" s="137" customFormat="1" x14ac:dyDescent="0.25">
      <c r="A82" s="462"/>
      <c r="B82" s="462"/>
      <c r="C82" s="462"/>
      <c r="D82" s="462"/>
      <c r="E82" s="462"/>
      <c r="F82" s="462"/>
      <c r="G82" s="462"/>
    </row>
    <row r="83" spans="1:7" s="137" customFormat="1" x14ac:dyDescent="0.25">
      <c r="A83" s="462"/>
      <c r="B83" s="462"/>
      <c r="C83" s="462"/>
      <c r="D83" s="462"/>
      <c r="E83" s="462"/>
      <c r="F83" s="462"/>
      <c r="G83" s="462"/>
    </row>
    <row r="84" spans="1:7" s="137" customFormat="1" x14ac:dyDescent="0.25">
      <c r="A84" s="462"/>
      <c r="B84" s="462"/>
      <c r="C84" s="462"/>
      <c r="D84" s="462"/>
      <c r="E84" s="462"/>
      <c r="F84" s="462"/>
      <c r="G84" s="462"/>
    </row>
    <row r="85" spans="1:7" s="137" customFormat="1" x14ac:dyDescent="0.25">
      <c r="A85" s="462"/>
      <c r="B85" s="462"/>
      <c r="C85" s="462"/>
      <c r="D85" s="462"/>
      <c r="E85" s="462"/>
      <c r="F85" s="462"/>
      <c r="G85" s="462"/>
    </row>
    <row r="86" spans="1:7" s="137" customFormat="1" x14ac:dyDescent="0.25">
      <c r="A86" s="462"/>
      <c r="B86" s="462"/>
      <c r="C86" s="462"/>
      <c r="D86" s="462"/>
      <c r="E86" s="462"/>
      <c r="F86" s="462"/>
      <c r="G86" s="462"/>
    </row>
    <row r="87" spans="1:7" s="137" customFormat="1" x14ac:dyDescent="0.25">
      <c r="A87" s="462"/>
      <c r="B87" s="462"/>
      <c r="C87" s="462"/>
      <c r="D87" s="462"/>
      <c r="E87" s="462"/>
      <c r="F87" s="462"/>
      <c r="G87" s="462"/>
    </row>
    <row r="88" spans="1:7" s="137" customFormat="1" x14ac:dyDescent="0.25">
      <c r="A88" s="462"/>
      <c r="B88" s="462"/>
      <c r="C88" s="462"/>
      <c r="D88" s="462"/>
      <c r="E88" s="462"/>
      <c r="F88" s="462"/>
      <c r="G88" s="462"/>
    </row>
    <row r="89" spans="1:7" s="137" customFormat="1" x14ac:dyDescent="0.25">
      <c r="A89" s="462"/>
      <c r="B89" s="462"/>
      <c r="C89" s="462"/>
      <c r="D89" s="462"/>
      <c r="E89" s="462"/>
      <c r="F89" s="462"/>
      <c r="G89" s="462"/>
    </row>
    <row r="90" spans="1:7" s="137" customFormat="1" x14ac:dyDescent="0.25">
      <c r="A90" s="462"/>
      <c r="B90" s="462"/>
      <c r="C90" s="462"/>
      <c r="D90" s="462"/>
      <c r="E90" s="462"/>
      <c r="F90" s="462"/>
      <c r="G90" s="462"/>
    </row>
    <row r="91" spans="1:7" s="137" customFormat="1" x14ac:dyDescent="0.25">
      <c r="A91" s="462"/>
      <c r="B91" s="462"/>
      <c r="C91" s="462"/>
      <c r="D91" s="462"/>
      <c r="E91" s="462"/>
      <c r="F91" s="462"/>
      <c r="G91" s="462"/>
    </row>
    <row r="92" spans="1:7" s="137" customFormat="1" x14ac:dyDescent="0.25">
      <c r="A92" s="462"/>
      <c r="B92" s="462"/>
      <c r="C92" s="462"/>
      <c r="D92" s="462"/>
      <c r="E92" s="462"/>
      <c r="F92" s="462"/>
      <c r="G92" s="462"/>
    </row>
    <row r="93" spans="1:7" s="137" customFormat="1" x14ac:dyDescent="0.25">
      <c r="A93" s="462"/>
      <c r="B93" s="462"/>
      <c r="C93" s="462"/>
      <c r="D93" s="462"/>
      <c r="E93" s="462"/>
      <c r="F93" s="462"/>
      <c r="G93" s="462"/>
    </row>
    <row r="94" spans="1:7" s="137" customFormat="1" x14ac:dyDescent="0.25">
      <c r="A94" s="462"/>
      <c r="B94" s="462"/>
      <c r="C94" s="462"/>
      <c r="D94" s="462"/>
      <c r="E94" s="462"/>
      <c r="F94" s="462"/>
      <c r="G94" s="462"/>
    </row>
    <row r="95" spans="1:7" s="137" customFormat="1" x14ac:dyDescent="0.25">
      <c r="A95" s="462"/>
      <c r="B95" s="462"/>
      <c r="C95" s="462"/>
      <c r="D95" s="462"/>
      <c r="E95" s="462"/>
      <c r="F95" s="462"/>
      <c r="G95" s="462"/>
    </row>
    <row r="96" spans="1:7" s="137" customFormat="1" x14ac:dyDescent="0.25">
      <c r="A96" s="462"/>
      <c r="B96" s="462"/>
      <c r="C96" s="462"/>
      <c r="D96" s="462"/>
      <c r="E96" s="462"/>
      <c r="F96" s="462"/>
      <c r="G96" s="462"/>
    </row>
    <row r="97" spans="1:7" s="137" customFormat="1" x14ac:dyDescent="0.25">
      <c r="A97" s="462"/>
      <c r="B97" s="462"/>
      <c r="C97" s="462"/>
      <c r="D97" s="462"/>
      <c r="E97" s="462"/>
      <c r="F97" s="462"/>
      <c r="G97" s="462"/>
    </row>
    <row r="98" spans="1:7" s="137" customFormat="1" x14ac:dyDescent="0.25">
      <c r="A98" s="462"/>
      <c r="B98" s="462"/>
      <c r="C98" s="462"/>
      <c r="D98" s="462"/>
      <c r="E98" s="462"/>
      <c r="F98" s="462"/>
      <c r="G98" s="462"/>
    </row>
    <row r="99" spans="1:7" s="137" customFormat="1" x14ac:dyDescent="0.25">
      <c r="A99" s="462"/>
      <c r="B99" s="462"/>
      <c r="C99" s="462"/>
      <c r="D99" s="462"/>
      <c r="E99" s="462"/>
      <c r="F99" s="462"/>
      <c r="G99" s="462"/>
    </row>
    <row r="100" spans="1:7" s="137" customFormat="1" x14ac:dyDescent="0.25">
      <c r="A100" s="462"/>
      <c r="B100" s="462"/>
      <c r="C100" s="462"/>
      <c r="D100" s="462"/>
      <c r="E100" s="462"/>
      <c r="F100" s="462"/>
      <c r="G100" s="462"/>
    </row>
    <row r="101" spans="1:7" s="137" customFormat="1" x14ac:dyDescent="0.25">
      <c r="A101" s="462"/>
      <c r="B101" s="462"/>
      <c r="C101" s="462"/>
      <c r="D101" s="462"/>
      <c r="E101" s="462"/>
      <c r="F101" s="462"/>
      <c r="G101" s="462"/>
    </row>
    <row r="102" spans="1:7" s="137" customFormat="1" x14ac:dyDescent="0.25">
      <c r="A102" s="462"/>
      <c r="B102" s="462"/>
      <c r="C102" s="462"/>
      <c r="D102" s="462"/>
      <c r="E102" s="462"/>
      <c r="F102" s="462"/>
      <c r="G102" s="462"/>
    </row>
    <row r="103" spans="1:7" s="137" customFormat="1" x14ac:dyDescent="0.25">
      <c r="A103" s="462"/>
      <c r="B103" s="462"/>
      <c r="C103" s="462"/>
      <c r="D103" s="462"/>
      <c r="E103" s="462"/>
      <c r="F103" s="462"/>
      <c r="G103" s="462"/>
    </row>
    <row r="104" spans="1:7" s="137" customFormat="1" x14ac:dyDescent="0.25">
      <c r="A104" s="462"/>
      <c r="B104" s="462"/>
      <c r="C104" s="462"/>
      <c r="D104" s="462"/>
      <c r="E104" s="462"/>
      <c r="F104" s="462"/>
      <c r="G104" s="462"/>
    </row>
    <row r="105" spans="1:7" s="137" customFormat="1" x14ac:dyDescent="0.25">
      <c r="A105" s="462"/>
      <c r="B105" s="462"/>
      <c r="C105" s="462"/>
      <c r="D105" s="462"/>
      <c r="E105" s="462"/>
      <c r="F105" s="462"/>
      <c r="G105" s="462"/>
    </row>
    <row r="106" spans="1:7" s="137" customFormat="1" x14ac:dyDescent="0.25">
      <c r="A106" s="462"/>
      <c r="B106" s="462"/>
      <c r="C106" s="462"/>
      <c r="D106" s="462"/>
      <c r="E106" s="462"/>
      <c r="F106" s="462"/>
      <c r="G106" s="462"/>
    </row>
    <row r="107" spans="1:7" s="137" customFormat="1" x14ac:dyDescent="0.25">
      <c r="A107" s="462"/>
      <c r="B107" s="462"/>
      <c r="C107" s="462"/>
      <c r="D107" s="462"/>
      <c r="E107" s="462"/>
      <c r="F107" s="462"/>
      <c r="G107" s="462"/>
    </row>
    <row r="108" spans="1:7" s="137" customFormat="1" x14ac:dyDescent="0.25">
      <c r="A108" s="462"/>
      <c r="B108" s="462"/>
      <c r="C108" s="462"/>
      <c r="D108" s="462"/>
      <c r="E108" s="462"/>
      <c r="F108" s="462"/>
      <c r="G108" s="462"/>
    </row>
    <row r="109" spans="1:7" s="137" customFormat="1" x14ac:dyDescent="0.25">
      <c r="A109" s="462"/>
      <c r="B109" s="462"/>
      <c r="C109" s="462"/>
      <c r="D109" s="462"/>
      <c r="E109" s="462"/>
      <c r="F109" s="462"/>
      <c r="G109" s="462"/>
    </row>
    <row r="110" spans="1:7" s="137" customFormat="1" x14ac:dyDescent="0.25">
      <c r="A110" s="462"/>
      <c r="B110" s="462"/>
      <c r="C110" s="462"/>
      <c r="D110" s="462"/>
      <c r="E110" s="462"/>
      <c r="F110" s="462"/>
      <c r="G110" s="462"/>
    </row>
    <row r="111" spans="1:7" s="137" customFormat="1" x14ac:dyDescent="0.25">
      <c r="A111" s="462"/>
      <c r="B111" s="462"/>
      <c r="C111" s="462"/>
      <c r="D111" s="462"/>
      <c r="E111" s="462"/>
      <c r="F111" s="462"/>
      <c r="G111" s="462"/>
    </row>
    <row r="112" spans="1:7" s="137" customFormat="1" x14ac:dyDescent="0.25">
      <c r="A112" s="462"/>
      <c r="B112" s="462"/>
      <c r="C112" s="462"/>
      <c r="D112" s="462"/>
      <c r="E112" s="462"/>
      <c r="F112" s="462"/>
      <c r="G112" s="462"/>
    </row>
    <row r="113" spans="1:7" s="137" customFormat="1" x14ac:dyDescent="0.25">
      <c r="A113" s="462"/>
      <c r="B113" s="462"/>
      <c r="C113" s="462"/>
      <c r="D113" s="462"/>
      <c r="E113" s="462"/>
      <c r="F113" s="462"/>
      <c r="G113" s="462"/>
    </row>
    <row r="114" spans="1:7" s="137" customFormat="1" x14ac:dyDescent="0.25">
      <c r="A114" s="462"/>
      <c r="B114" s="462"/>
      <c r="C114" s="462"/>
      <c r="D114" s="462"/>
      <c r="E114" s="462"/>
      <c r="F114" s="462"/>
      <c r="G114" s="462"/>
    </row>
    <row r="115" spans="1:7" s="137" customFormat="1" x14ac:dyDescent="0.25">
      <c r="A115" s="462"/>
      <c r="B115" s="462"/>
      <c r="C115" s="462"/>
      <c r="D115" s="462"/>
      <c r="E115" s="462"/>
      <c r="F115" s="462"/>
      <c r="G115" s="462"/>
    </row>
    <row r="116" spans="1:7" s="137" customFormat="1" x14ac:dyDescent="0.25">
      <c r="A116" s="462"/>
      <c r="B116" s="462"/>
      <c r="C116" s="462"/>
      <c r="D116" s="462"/>
      <c r="E116" s="462"/>
      <c r="F116" s="462"/>
      <c r="G116" s="462"/>
    </row>
    <row r="117" spans="1:7" s="137" customFormat="1" x14ac:dyDescent="0.25">
      <c r="A117" s="462"/>
      <c r="B117" s="462"/>
      <c r="C117" s="462"/>
      <c r="D117" s="462"/>
      <c r="E117" s="462"/>
      <c r="F117" s="462"/>
      <c r="G117" s="462"/>
    </row>
    <row r="118" spans="1:7" s="137" customFormat="1" x14ac:dyDescent="0.25">
      <c r="A118" s="462"/>
      <c r="B118" s="462"/>
      <c r="C118" s="462"/>
      <c r="D118" s="462"/>
      <c r="E118" s="462"/>
      <c r="F118" s="462"/>
      <c r="G118" s="462"/>
    </row>
    <row r="119" spans="1:7" s="137" customFormat="1" x14ac:dyDescent="0.25">
      <c r="A119" s="462"/>
      <c r="B119" s="462"/>
      <c r="C119" s="462"/>
      <c r="D119" s="462"/>
      <c r="E119" s="462"/>
      <c r="F119" s="462"/>
      <c r="G119" s="462"/>
    </row>
    <row r="120" spans="1:7" s="137" customFormat="1" x14ac:dyDescent="0.25">
      <c r="A120" s="462"/>
      <c r="B120" s="462"/>
      <c r="C120" s="462"/>
      <c r="D120" s="462"/>
      <c r="E120" s="462"/>
      <c r="F120" s="462"/>
      <c r="G120" s="462"/>
    </row>
    <row r="121" spans="1:7" s="137" customFormat="1" x14ac:dyDescent="0.25">
      <c r="A121" s="462"/>
      <c r="B121" s="462"/>
      <c r="C121" s="462"/>
      <c r="D121" s="462"/>
      <c r="E121" s="462"/>
      <c r="F121" s="462"/>
      <c r="G121" s="462"/>
    </row>
    <row r="122" spans="1:7" s="137" customFormat="1" x14ac:dyDescent="0.25">
      <c r="A122" s="462"/>
      <c r="B122" s="462"/>
      <c r="C122" s="462"/>
      <c r="D122" s="462"/>
      <c r="E122" s="462"/>
      <c r="F122" s="462"/>
      <c r="G122" s="462"/>
    </row>
    <row r="123" spans="1:7" s="137" customFormat="1" x14ac:dyDescent="0.25">
      <c r="A123" s="462"/>
      <c r="B123" s="462"/>
      <c r="C123" s="462"/>
      <c r="D123" s="462"/>
      <c r="E123" s="462"/>
      <c r="F123" s="462"/>
      <c r="G123" s="462"/>
    </row>
    <row r="124" spans="1:7" s="137" customFormat="1" x14ac:dyDescent="0.25">
      <c r="A124" s="462"/>
      <c r="B124" s="462"/>
      <c r="C124" s="462"/>
      <c r="D124" s="462"/>
      <c r="E124" s="462"/>
      <c r="F124" s="462"/>
      <c r="G124" s="462"/>
    </row>
    <row r="125" spans="1:7" s="137" customFormat="1" x14ac:dyDescent="0.25">
      <c r="A125" s="462"/>
      <c r="B125" s="462"/>
      <c r="C125" s="462"/>
      <c r="D125" s="462"/>
      <c r="E125" s="462"/>
      <c r="F125" s="462"/>
      <c r="G125" s="462"/>
    </row>
    <row r="126" spans="1:7" s="137" customFormat="1" x14ac:dyDescent="0.25">
      <c r="A126" s="462"/>
      <c r="B126" s="462"/>
      <c r="C126" s="462"/>
      <c r="D126" s="462"/>
      <c r="E126" s="462"/>
      <c r="F126" s="462"/>
      <c r="G126" s="462"/>
    </row>
    <row r="127" spans="1:7" s="137" customFormat="1" x14ac:dyDescent="0.25">
      <c r="A127" s="462"/>
      <c r="B127" s="462"/>
      <c r="C127" s="462"/>
      <c r="D127" s="462"/>
      <c r="E127" s="462"/>
      <c r="F127" s="462"/>
      <c r="G127" s="462"/>
    </row>
    <row r="128" spans="1:7" s="137" customFormat="1" x14ac:dyDescent="0.25">
      <c r="A128" s="462"/>
      <c r="B128" s="462"/>
      <c r="C128" s="462"/>
      <c r="D128" s="462"/>
      <c r="E128" s="462"/>
      <c r="F128" s="462"/>
      <c r="G128" s="462"/>
    </row>
    <row r="129" spans="1:7" s="137" customFormat="1" x14ac:dyDescent="0.25">
      <c r="A129" s="462"/>
      <c r="B129" s="462"/>
      <c r="C129" s="462"/>
      <c r="D129" s="462"/>
      <c r="E129" s="462"/>
      <c r="F129" s="462"/>
      <c r="G129" s="462"/>
    </row>
    <row r="130" spans="1:7" s="137" customFormat="1" x14ac:dyDescent="0.25">
      <c r="A130" s="462"/>
      <c r="B130" s="462"/>
      <c r="C130" s="462"/>
      <c r="D130" s="462"/>
      <c r="E130" s="462"/>
      <c r="F130" s="462"/>
      <c r="G130" s="462"/>
    </row>
    <row r="131" spans="1:7" s="137" customFormat="1" x14ac:dyDescent="0.25">
      <c r="A131" s="462"/>
      <c r="B131" s="462"/>
      <c r="C131" s="462"/>
      <c r="D131" s="462"/>
      <c r="E131" s="462"/>
      <c r="F131" s="462"/>
      <c r="G131" s="462"/>
    </row>
    <row r="132" spans="1:7" s="137" customFormat="1" x14ac:dyDescent="0.25">
      <c r="A132" s="462"/>
      <c r="B132" s="462"/>
      <c r="C132" s="462"/>
      <c r="D132" s="462"/>
      <c r="E132" s="462"/>
      <c r="F132" s="462"/>
      <c r="G132" s="462"/>
    </row>
    <row r="133" spans="1:7" s="137" customFormat="1" x14ac:dyDescent="0.25">
      <c r="A133" s="462"/>
      <c r="B133" s="462"/>
      <c r="C133" s="462"/>
      <c r="D133" s="462"/>
      <c r="E133" s="462"/>
      <c r="F133" s="462"/>
      <c r="G133" s="462"/>
    </row>
    <row r="134" spans="1:7" s="137" customFormat="1" x14ac:dyDescent="0.25">
      <c r="A134" s="462"/>
      <c r="B134" s="462"/>
      <c r="C134" s="462"/>
      <c r="D134" s="462"/>
      <c r="E134" s="462"/>
      <c r="F134" s="462"/>
      <c r="G134" s="462"/>
    </row>
    <row r="135" spans="1:7" s="137" customFormat="1" x14ac:dyDescent="0.25">
      <c r="A135" s="462"/>
      <c r="B135" s="462"/>
      <c r="C135" s="462"/>
      <c r="D135" s="462"/>
      <c r="E135" s="462"/>
      <c r="F135" s="462"/>
      <c r="G135" s="462"/>
    </row>
    <row r="136" spans="1:7" s="137" customFormat="1" x14ac:dyDescent="0.25">
      <c r="A136" s="462"/>
      <c r="B136" s="462"/>
      <c r="C136" s="462"/>
      <c r="D136" s="462"/>
      <c r="E136" s="462"/>
      <c r="F136" s="462"/>
      <c r="G136" s="462"/>
    </row>
    <row r="137" spans="1:7" s="137" customFormat="1" x14ac:dyDescent="0.25">
      <c r="A137" s="462"/>
      <c r="B137" s="462"/>
      <c r="C137" s="462"/>
      <c r="D137" s="462"/>
      <c r="E137" s="462"/>
      <c r="F137" s="462"/>
      <c r="G137" s="462"/>
    </row>
    <row r="138" spans="1:7" s="137" customFormat="1" x14ac:dyDescent="0.25">
      <c r="A138" s="462"/>
      <c r="B138" s="462"/>
      <c r="C138" s="462"/>
      <c r="D138" s="462"/>
      <c r="E138" s="462"/>
      <c r="F138" s="462"/>
      <c r="G138" s="462"/>
    </row>
    <row r="139" spans="1:7" s="137" customFormat="1" x14ac:dyDescent="0.25">
      <c r="A139" s="462"/>
      <c r="B139" s="462"/>
      <c r="C139" s="462"/>
      <c r="D139" s="462"/>
      <c r="E139" s="462"/>
      <c r="F139" s="462"/>
      <c r="G139" s="462"/>
    </row>
    <row r="140" spans="1:7" s="137" customFormat="1" x14ac:dyDescent="0.25">
      <c r="A140" s="462"/>
      <c r="B140" s="462"/>
      <c r="C140" s="462"/>
      <c r="D140" s="462"/>
      <c r="E140" s="462"/>
      <c r="F140" s="462"/>
      <c r="G140" s="462"/>
    </row>
    <row r="141" spans="1:7" s="137" customFormat="1" x14ac:dyDescent="0.25">
      <c r="A141" s="462"/>
      <c r="B141" s="462"/>
      <c r="C141" s="462"/>
      <c r="D141" s="462"/>
      <c r="E141" s="462"/>
      <c r="F141" s="462"/>
      <c r="G141" s="462"/>
    </row>
    <row r="142" spans="1:7" s="137" customFormat="1" x14ac:dyDescent="0.25">
      <c r="A142" s="462"/>
      <c r="B142" s="462"/>
      <c r="C142" s="462"/>
      <c r="D142" s="462"/>
      <c r="E142" s="462"/>
      <c r="F142" s="462"/>
      <c r="G142" s="462"/>
    </row>
    <row r="143" spans="1:7" s="137" customFormat="1" x14ac:dyDescent="0.25">
      <c r="A143" s="462"/>
      <c r="B143" s="462"/>
      <c r="C143" s="462"/>
      <c r="D143" s="462"/>
      <c r="E143" s="462"/>
      <c r="F143" s="462"/>
      <c r="G143" s="462"/>
    </row>
    <row r="144" spans="1:7" s="137" customFormat="1" x14ac:dyDescent="0.25">
      <c r="A144" s="462"/>
      <c r="B144" s="462"/>
      <c r="C144" s="462"/>
      <c r="D144" s="462"/>
      <c r="E144" s="462"/>
      <c r="F144" s="462"/>
      <c r="G144" s="462"/>
    </row>
    <row r="145" spans="1:7" s="137" customFormat="1" x14ac:dyDescent="0.25">
      <c r="A145" s="462"/>
      <c r="B145" s="462"/>
      <c r="C145" s="462"/>
      <c r="D145" s="462"/>
      <c r="E145" s="462"/>
      <c r="F145" s="462"/>
      <c r="G145" s="462"/>
    </row>
    <row r="146" spans="1:7" s="137" customFormat="1" x14ac:dyDescent="0.25">
      <c r="A146" s="462"/>
      <c r="B146" s="462"/>
      <c r="C146" s="462"/>
      <c r="D146" s="462"/>
      <c r="E146" s="462"/>
      <c r="F146" s="462"/>
      <c r="G146" s="462"/>
    </row>
    <row r="147" spans="1:7" s="137" customFormat="1" x14ac:dyDescent="0.25">
      <c r="A147" s="462"/>
      <c r="B147" s="462"/>
      <c r="C147" s="462"/>
      <c r="D147" s="462"/>
      <c r="E147" s="462"/>
      <c r="F147" s="462"/>
      <c r="G147" s="462"/>
    </row>
    <row r="148" spans="1:7" s="137" customFormat="1" x14ac:dyDescent="0.25">
      <c r="A148" s="462"/>
      <c r="B148" s="462"/>
      <c r="C148" s="462"/>
      <c r="D148" s="462"/>
      <c r="E148" s="462"/>
      <c r="F148" s="462"/>
      <c r="G148" s="462"/>
    </row>
    <row r="149" spans="1:7" s="137" customFormat="1" x14ac:dyDescent="0.25">
      <c r="A149" s="462"/>
      <c r="B149" s="462"/>
      <c r="C149" s="462"/>
      <c r="D149" s="462"/>
      <c r="E149" s="462"/>
      <c r="F149" s="462"/>
      <c r="G149" s="462"/>
    </row>
    <row r="150" spans="1:7" s="137" customFormat="1" x14ac:dyDescent="0.25">
      <c r="A150" s="462"/>
      <c r="B150" s="462"/>
      <c r="C150" s="462"/>
      <c r="D150" s="462"/>
      <c r="E150" s="462"/>
      <c r="F150" s="462"/>
      <c r="G150" s="462"/>
    </row>
    <row r="151" spans="1:7" s="137" customFormat="1" x14ac:dyDescent="0.25">
      <c r="A151" s="462"/>
      <c r="B151" s="462"/>
      <c r="C151" s="462"/>
      <c r="D151" s="462"/>
      <c r="E151" s="462"/>
      <c r="F151" s="462"/>
      <c r="G151" s="462"/>
    </row>
    <row r="152" spans="1:7" s="137" customFormat="1" x14ac:dyDescent="0.25">
      <c r="A152" s="462"/>
      <c r="B152" s="462"/>
      <c r="C152" s="462"/>
      <c r="D152" s="462"/>
      <c r="E152" s="462"/>
      <c r="F152" s="462"/>
      <c r="G152" s="462"/>
    </row>
    <row r="153" spans="1:7" s="137" customFormat="1" x14ac:dyDescent="0.25">
      <c r="A153" s="462"/>
      <c r="B153" s="462"/>
      <c r="C153" s="462"/>
      <c r="D153" s="462"/>
      <c r="E153" s="462"/>
      <c r="F153" s="462"/>
      <c r="G153" s="462"/>
    </row>
    <row r="154" spans="1:7" s="137" customFormat="1" x14ac:dyDescent="0.25">
      <c r="A154" s="462"/>
      <c r="B154" s="462"/>
      <c r="C154" s="462"/>
      <c r="D154" s="462"/>
      <c r="E154" s="462"/>
      <c r="F154" s="462"/>
      <c r="G154" s="462"/>
    </row>
    <row r="155" spans="1:7" s="137" customFormat="1" x14ac:dyDescent="0.25">
      <c r="A155" s="462"/>
      <c r="B155" s="462"/>
      <c r="C155" s="462"/>
      <c r="D155" s="462"/>
      <c r="E155" s="462"/>
      <c r="F155" s="462"/>
      <c r="G155" s="462"/>
    </row>
    <row r="156" spans="1:7" s="137" customFormat="1" x14ac:dyDescent="0.25">
      <c r="A156" s="462"/>
      <c r="B156" s="462"/>
      <c r="C156" s="462"/>
      <c r="D156" s="462"/>
      <c r="E156" s="462"/>
      <c r="F156" s="462"/>
      <c r="G156" s="462"/>
    </row>
    <row r="157" spans="1:7" s="137" customFormat="1" x14ac:dyDescent="0.25">
      <c r="A157" s="462"/>
      <c r="B157" s="462"/>
      <c r="C157" s="462"/>
      <c r="D157" s="462"/>
      <c r="E157" s="462"/>
      <c r="F157" s="462"/>
      <c r="G157" s="462"/>
    </row>
    <row r="158" spans="1:7" s="137" customFormat="1" x14ac:dyDescent="0.25">
      <c r="A158" s="462"/>
      <c r="B158" s="462"/>
      <c r="C158" s="462"/>
      <c r="D158" s="462"/>
      <c r="E158" s="462"/>
      <c r="F158" s="462"/>
      <c r="G158" s="462"/>
    </row>
    <row r="159" spans="1:7" s="137" customFormat="1" x14ac:dyDescent="0.25">
      <c r="A159" s="462"/>
      <c r="B159" s="462"/>
      <c r="C159" s="462"/>
      <c r="D159" s="462"/>
      <c r="E159" s="462"/>
      <c r="F159" s="462"/>
      <c r="G159" s="462"/>
    </row>
    <row r="160" spans="1:7" s="137" customFormat="1" x14ac:dyDescent="0.25">
      <c r="A160" s="462"/>
      <c r="B160" s="462"/>
      <c r="C160" s="462"/>
      <c r="D160" s="462"/>
      <c r="E160" s="462"/>
      <c r="F160" s="462"/>
      <c r="G160" s="462"/>
    </row>
    <row r="161" spans="1:7" s="137" customFormat="1" x14ac:dyDescent="0.25">
      <c r="A161" s="462"/>
      <c r="B161" s="462"/>
      <c r="C161" s="462"/>
      <c r="D161" s="462"/>
      <c r="E161" s="462"/>
      <c r="F161" s="462"/>
      <c r="G161" s="462"/>
    </row>
    <row r="162" spans="1:7" s="137" customFormat="1" x14ac:dyDescent="0.25">
      <c r="A162" s="462"/>
      <c r="B162" s="462"/>
      <c r="C162" s="462"/>
      <c r="D162" s="462"/>
      <c r="E162" s="462"/>
      <c r="F162" s="462"/>
      <c r="G162" s="462"/>
    </row>
    <row r="163" spans="1:7" s="137" customFormat="1" x14ac:dyDescent="0.25">
      <c r="A163" s="462"/>
      <c r="B163" s="462"/>
      <c r="C163" s="462"/>
      <c r="D163" s="462"/>
      <c r="E163" s="462"/>
      <c r="F163" s="462"/>
      <c r="G163" s="462"/>
    </row>
    <row r="164" spans="1:7" s="137" customFormat="1" x14ac:dyDescent="0.25">
      <c r="A164" s="462"/>
      <c r="B164" s="462"/>
      <c r="C164" s="462"/>
      <c r="D164" s="462"/>
      <c r="E164" s="462"/>
      <c r="F164" s="462"/>
      <c r="G164" s="462"/>
    </row>
    <row r="165" spans="1:7" s="137" customFormat="1" x14ac:dyDescent="0.25">
      <c r="A165" s="462"/>
      <c r="B165" s="462"/>
      <c r="C165" s="462"/>
      <c r="D165" s="462"/>
      <c r="E165" s="462"/>
      <c r="F165" s="462"/>
      <c r="G165" s="462"/>
    </row>
    <row r="166" spans="1:7" s="137" customFormat="1" x14ac:dyDescent="0.25">
      <c r="A166" s="462"/>
      <c r="B166" s="462"/>
      <c r="C166" s="462"/>
      <c r="D166" s="462"/>
      <c r="E166" s="462"/>
      <c r="F166" s="462"/>
      <c r="G166" s="462"/>
    </row>
    <row r="167" spans="1:7" s="137" customFormat="1" x14ac:dyDescent="0.25">
      <c r="A167" s="462"/>
      <c r="B167" s="462"/>
      <c r="C167" s="462"/>
      <c r="D167" s="462"/>
      <c r="E167" s="462"/>
      <c r="F167" s="462"/>
      <c r="G167" s="462"/>
    </row>
    <row r="168" spans="1:7" s="137" customFormat="1" x14ac:dyDescent="0.25">
      <c r="A168" s="462"/>
      <c r="B168" s="462"/>
      <c r="C168" s="462"/>
      <c r="D168" s="462"/>
      <c r="E168" s="462"/>
      <c r="F168" s="462"/>
      <c r="G168" s="462"/>
    </row>
    <row r="169" spans="1:7" s="137" customFormat="1" x14ac:dyDescent="0.25">
      <c r="A169" s="462"/>
      <c r="B169" s="462"/>
      <c r="C169" s="462"/>
      <c r="D169" s="462"/>
      <c r="E169" s="462"/>
      <c r="F169" s="462"/>
      <c r="G169" s="462"/>
    </row>
    <row r="170" spans="1:7" s="137" customFormat="1" x14ac:dyDescent="0.25">
      <c r="A170" s="462"/>
      <c r="B170" s="462"/>
      <c r="C170" s="462"/>
      <c r="D170" s="462"/>
      <c r="E170" s="462"/>
      <c r="F170" s="462"/>
      <c r="G170" s="462"/>
    </row>
    <row r="171" spans="1:7" s="137" customFormat="1" x14ac:dyDescent="0.25">
      <c r="A171" s="462"/>
      <c r="B171" s="462"/>
      <c r="C171" s="462"/>
      <c r="D171" s="462"/>
      <c r="E171" s="462"/>
      <c r="F171" s="462"/>
      <c r="G171" s="462"/>
    </row>
    <row r="172" spans="1:7" s="137" customFormat="1" x14ac:dyDescent="0.25">
      <c r="A172" s="462"/>
      <c r="B172" s="462"/>
      <c r="C172" s="462"/>
      <c r="D172" s="462"/>
      <c r="E172" s="462"/>
      <c r="F172" s="462"/>
      <c r="G172" s="462"/>
    </row>
    <row r="173" spans="1:7" s="137" customFormat="1" x14ac:dyDescent="0.25">
      <c r="A173" s="462"/>
      <c r="B173" s="462"/>
      <c r="C173" s="462"/>
      <c r="D173" s="462"/>
      <c r="E173" s="462"/>
      <c r="F173" s="462"/>
      <c r="G173" s="462"/>
    </row>
    <row r="174" spans="1:7" s="137" customFormat="1" x14ac:dyDescent="0.25">
      <c r="A174" s="462"/>
      <c r="B174" s="462"/>
      <c r="C174" s="462"/>
      <c r="D174" s="462"/>
      <c r="E174" s="462"/>
      <c r="F174" s="462"/>
      <c r="G174" s="462"/>
    </row>
  </sheetData>
  <mergeCells count="8">
    <mergeCell ref="E7:G7"/>
    <mergeCell ref="E8:G8"/>
    <mergeCell ref="A1:G1"/>
    <mergeCell ref="A2:G2"/>
    <mergeCell ref="A3:G3"/>
    <mergeCell ref="A4:G4"/>
    <mergeCell ref="A5:G5"/>
    <mergeCell ref="E6:G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75"/>
  <sheetViews>
    <sheetView topLeftCell="A253" zoomScale="70" zoomScaleNormal="70" workbookViewId="0">
      <selection activeCell="F16" sqref="F16"/>
    </sheetView>
  </sheetViews>
  <sheetFormatPr baseColWidth="10" defaultColWidth="11.42578125" defaultRowHeight="15.75" x14ac:dyDescent="0.3"/>
  <cols>
    <col min="1" max="1" width="6" style="2" customWidth="1"/>
    <col min="2" max="2" width="5.7109375" style="2" customWidth="1"/>
    <col min="3" max="3" width="6.140625" style="2" customWidth="1"/>
    <col min="4" max="4" width="5.42578125" style="2" customWidth="1"/>
    <col min="5" max="5" width="6.42578125" style="2" customWidth="1"/>
    <col min="6" max="6" width="62.85546875" style="2" customWidth="1"/>
    <col min="7" max="7" width="17" style="2" customWidth="1"/>
    <col min="8" max="8" width="16.5703125" style="2" customWidth="1"/>
    <col min="9" max="9" width="14.85546875" style="2" customWidth="1"/>
    <col min="10" max="10" width="15" style="2" customWidth="1"/>
    <col min="11" max="11" width="14" style="2" customWidth="1"/>
    <col min="12" max="12" width="15.7109375" style="2" customWidth="1"/>
    <col min="13" max="13" width="16.28515625" style="2" customWidth="1"/>
    <col min="14" max="14" width="15.5703125" style="2" customWidth="1"/>
    <col min="15" max="15" width="11.42578125" style="1"/>
    <col min="16" max="44" width="11.42578125" style="142"/>
    <col min="45" max="16384" width="11.42578125" style="1"/>
  </cols>
  <sheetData>
    <row r="1" spans="1:15" ht="15.75" customHeight="1" x14ac:dyDescent="0.2">
      <c r="A1" s="582" t="str">
        <f>+[5]PPNE1!B1</f>
        <v>"Año del Desarrollo Agroforestal"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4"/>
    </row>
    <row r="2" spans="1:15" ht="15.75" customHeight="1" x14ac:dyDescent="0.25">
      <c r="A2" s="585" t="s">
        <v>458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30"/>
    </row>
    <row r="3" spans="1:15" ht="15.75" customHeight="1" x14ac:dyDescent="0.25">
      <c r="A3" s="586" t="s">
        <v>459</v>
      </c>
      <c r="B3" s="532"/>
      <c r="C3" s="532"/>
      <c r="D3" s="532"/>
      <c r="E3" s="532"/>
      <c r="F3" s="532"/>
      <c r="G3" s="532"/>
      <c r="H3" s="532"/>
      <c r="I3" s="532"/>
      <c r="J3" s="532"/>
      <c r="K3" s="532"/>
      <c r="L3" s="532"/>
      <c r="M3" s="532"/>
      <c r="N3" s="532"/>
      <c r="O3" s="533"/>
    </row>
    <row r="4" spans="1:15" ht="15.75" customHeight="1" x14ac:dyDescent="0.2">
      <c r="A4" s="534" t="s">
        <v>67</v>
      </c>
      <c r="B4" s="535"/>
      <c r="C4" s="535"/>
      <c r="D4" s="535"/>
      <c r="E4" s="535"/>
      <c r="F4" s="535"/>
      <c r="G4" s="535"/>
      <c r="H4" s="535"/>
      <c r="I4" s="535"/>
      <c r="J4" s="535"/>
      <c r="K4" s="535"/>
      <c r="L4" s="535"/>
      <c r="M4" s="535"/>
      <c r="N4" s="535"/>
      <c r="O4" s="536"/>
    </row>
    <row r="5" spans="1:15" ht="15.75" customHeight="1" x14ac:dyDescent="0.2">
      <c r="A5" s="534">
        <f>+[5]PPNE1!C5</f>
        <v>2019</v>
      </c>
      <c r="B5" s="535"/>
      <c r="C5" s="535"/>
      <c r="D5" s="535"/>
      <c r="E5" s="535"/>
      <c r="F5" s="535"/>
      <c r="G5" s="535"/>
      <c r="H5" s="535"/>
      <c r="I5" s="535"/>
      <c r="J5" s="535"/>
      <c r="K5" s="535"/>
      <c r="L5" s="535"/>
      <c r="M5" s="535"/>
      <c r="N5" s="535"/>
      <c r="O5" s="536"/>
    </row>
    <row r="6" spans="1:15" ht="15.75" customHeight="1" x14ac:dyDescent="0.2">
      <c r="A6" s="14" t="s">
        <v>324</v>
      </c>
      <c r="B6" s="4"/>
      <c r="C6" s="4"/>
      <c r="D6" s="4"/>
      <c r="E6" s="4"/>
      <c r="F6" s="580" t="str">
        <f>+[5]PPNE1!B6</f>
        <v xml:space="preserve">Valdesia </v>
      </c>
      <c r="G6" s="580"/>
      <c r="H6" s="580"/>
      <c r="I6" s="580"/>
      <c r="J6" s="580"/>
      <c r="K6" s="580"/>
      <c r="L6" s="580"/>
      <c r="M6" s="580"/>
      <c r="N6" s="580"/>
      <c r="O6" s="581"/>
    </row>
    <row r="7" spans="1:15" ht="15.75" customHeight="1" x14ac:dyDescent="0.2">
      <c r="A7" s="42" t="s">
        <v>349</v>
      </c>
      <c r="B7" s="43"/>
      <c r="C7" s="43"/>
      <c r="D7" s="43"/>
      <c r="E7" s="43"/>
      <c r="F7" s="578">
        <f>+[5]PPNE1!B7</f>
        <v>0</v>
      </c>
      <c r="G7" s="578"/>
      <c r="H7" s="578"/>
      <c r="I7" s="578"/>
      <c r="J7" s="578"/>
      <c r="K7" s="578"/>
      <c r="L7" s="578"/>
      <c r="M7" s="578"/>
      <c r="N7" s="578"/>
      <c r="O7" s="587"/>
    </row>
    <row r="8" spans="1:15" ht="15.75" customHeight="1" x14ac:dyDescent="0.2">
      <c r="A8" s="44" t="s">
        <v>323</v>
      </c>
      <c r="B8" s="45"/>
      <c r="C8" s="45"/>
      <c r="D8" s="15"/>
      <c r="E8" s="45"/>
      <c r="F8" s="588">
        <f>+[5]PPNE1!B8</f>
        <v>0</v>
      </c>
      <c r="G8" s="588"/>
      <c r="H8" s="588"/>
      <c r="I8" s="588"/>
      <c r="J8" s="588"/>
      <c r="K8" s="588"/>
      <c r="L8" s="588"/>
      <c r="M8" s="588"/>
      <c r="N8" s="588"/>
      <c r="O8" s="589"/>
    </row>
    <row r="9" spans="1:15" ht="15.75" customHeight="1" x14ac:dyDescent="0.2">
      <c r="A9" s="48" t="s">
        <v>61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50"/>
    </row>
    <row r="10" spans="1:15" ht="13.5" x14ac:dyDescent="0.25">
      <c r="A10" s="105" t="s">
        <v>322</v>
      </c>
      <c r="B10" s="3"/>
      <c r="C10" s="3"/>
      <c r="D10" s="3"/>
      <c r="E10" s="106"/>
      <c r="F10" s="107"/>
      <c r="G10" s="140">
        <f>+[5]PPNE3!F17</f>
        <v>300000000</v>
      </c>
      <c r="H10" s="104"/>
      <c r="I10" s="104"/>
      <c r="J10" s="104"/>
      <c r="K10" s="104"/>
      <c r="L10" s="104"/>
      <c r="M10" s="104"/>
      <c r="N10" s="104"/>
      <c r="O10" s="108"/>
    </row>
    <row r="11" spans="1:15" ht="13.5" x14ac:dyDescent="0.25">
      <c r="A11" s="105" t="s">
        <v>55</v>
      </c>
      <c r="B11" s="3"/>
      <c r="C11" s="3"/>
      <c r="D11" s="3"/>
      <c r="E11" s="106"/>
      <c r="F11" s="107"/>
      <c r="G11" s="140">
        <f>+[5]PPNE3!F23</f>
        <v>371890324.99599999</v>
      </c>
      <c r="H11" s="104"/>
      <c r="I11" s="104"/>
      <c r="J11" s="104"/>
      <c r="K11" s="104"/>
      <c r="L11" s="104"/>
      <c r="M11" s="104"/>
      <c r="N11" s="104"/>
      <c r="O11" s="108"/>
    </row>
    <row r="12" spans="1:15" ht="13.5" x14ac:dyDescent="0.25">
      <c r="A12" s="105" t="s">
        <v>472</v>
      </c>
      <c r="B12" s="3"/>
      <c r="C12" s="3"/>
      <c r="D12" s="3"/>
      <c r="E12" s="106"/>
      <c r="F12" s="107"/>
      <c r="G12" s="140">
        <f>+[5]PPNE3!F16</f>
        <v>0</v>
      </c>
      <c r="H12" s="104"/>
      <c r="I12" s="104"/>
      <c r="J12" s="104"/>
      <c r="K12" s="104"/>
      <c r="L12" s="104"/>
      <c r="M12" s="104"/>
      <c r="N12" s="104"/>
      <c r="O12" s="108"/>
    </row>
    <row r="13" spans="1:15" ht="13.5" x14ac:dyDescent="0.25">
      <c r="A13" s="105" t="s">
        <v>56</v>
      </c>
      <c r="B13" s="3"/>
      <c r="C13" s="3"/>
      <c r="D13" s="3"/>
      <c r="E13" s="106"/>
      <c r="F13" s="107"/>
      <c r="G13" s="140">
        <f>[5]PPNE3!F12+[5]PPNE3!F13+[5]PPNE3!F18+[5]PPNE3!F21+[5]PPNE3!F22</f>
        <v>0</v>
      </c>
      <c r="H13" s="104"/>
      <c r="I13" s="104"/>
      <c r="J13" s="104"/>
      <c r="K13" s="104"/>
      <c r="L13" s="104"/>
      <c r="M13" s="104"/>
      <c r="N13" s="104"/>
      <c r="O13" s="108"/>
    </row>
    <row r="14" spans="1:15" ht="13.5" x14ac:dyDescent="0.25">
      <c r="A14" s="109" t="s">
        <v>66</v>
      </c>
      <c r="B14" s="3"/>
      <c r="C14" s="3"/>
      <c r="D14" s="3"/>
      <c r="E14" s="106"/>
      <c r="F14" s="107"/>
      <c r="G14" s="141">
        <f>+[5]PPNE3!F19</f>
        <v>0</v>
      </c>
      <c r="H14" s="104"/>
      <c r="I14" s="104"/>
      <c r="J14" s="104"/>
      <c r="K14" s="104"/>
      <c r="L14" s="104"/>
      <c r="M14" s="104"/>
      <c r="N14" s="104"/>
      <c r="O14" s="108"/>
    </row>
    <row r="15" spans="1:15" ht="14.25" thickBot="1" x14ac:dyDescent="0.3">
      <c r="A15" s="93" t="s">
        <v>77</v>
      </c>
      <c r="B15" s="94"/>
      <c r="C15" s="94"/>
      <c r="D15" s="94"/>
      <c r="E15" s="95"/>
      <c r="F15" s="96"/>
      <c r="G15" s="97">
        <f>SUM(G10:G14)</f>
        <v>671890324.99600005</v>
      </c>
      <c r="H15" s="98"/>
      <c r="I15" s="98"/>
      <c r="J15" s="98"/>
      <c r="K15" s="98"/>
      <c r="L15" s="98"/>
      <c r="M15" s="98"/>
      <c r="N15" s="98"/>
      <c r="O15" s="99"/>
    </row>
    <row r="16" spans="1:15" ht="15.75" customHeight="1" thickTop="1" x14ac:dyDescent="0.2">
      <c r="A16" s="51" t="s">
        <v>62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52"/>
    </row>
    <row r="17" spans="1:15" ht="19.5" customHeight="1" x14ac:dyDescent="0.2">
      <c r="A17" s="590" t="s">
        <v>78</v>
      </c>
      <c r="B17" s="590" t="s">
        <v>63</v>
      </c>
      <c r="C17" s="590" t="s">
        <v>4</v>
      </c>
      <c r="D17" s="590" t="s">
        <v>64</v>
      </c>
      <c r="E17" s="590" t="s">
        <v>27</v>
      </c>
      <c r="F17" s="591" t="s">
        <v>68</v>
      </c>
      <c r="G17" s="593" t="s">
        <v>69</v>
      </c>
      <c r="H17" s="593" t="s">
        <v>70</v>
      </c>
      <c r="I17" s="594" t="s">
        <v>71</v>
      </c>
      <c r="J17" s="595" t="s">
        <v>75</v>
      </c>
      <c r="K17" s="595"/>
      <c r="L17" s="593" t="s">
        <v>76</v>
      </c>
      <c r="M17" s="593"/>
      <c r="N17" s="596" t="s">
        <v>350</v>
      </c>
      <c r="O17" s="596" t="s">
        <v>26</v>
      </c>
    </row>
    <row r="18" spans="1:15" ht="44.25" customHeight="1" x14ac:dyDescent="0.2">
      <c r="A18" s="590"/>
      <c r="B18" s="590"/>
      <c r="C18" s="590"/>
      <c r="D18" s="590"/>
      <c r="E18" s="590"/>
      <c r="F18" s="592"/>
      <c r="G18" s="593"/>
      <c r="H18" s="593"/>
      <c r="I18" s="594"/>
      <c r="J18" s="47" t="s">
        <v>72</v>
      </c>
      <c r="K18" s="47" t="s">
        <v>73</v>
      </c>
      <c r="L18" s="47" t="s">
        <v>54</v>
      </c>
      <c r="M18" s="47" t="s">
        <v>74</v>
      </c>
      <c r="N18" s="597"/>
      <c r="O18" s="597"/>
    </row>
    <row r="19" spans="1:15" ht="12.75" x14ac:dyDescent="0.2">
      <c r="A19" s="80">
        <v>2</v>
      </c>
      <c r="B19" s="81"/>
      <c r="C19" s="81"/>
      <c r="D19" s="81"/>
      <c r="E19" s="81"/>
      <c r="F19" s="82" t="s">
        <v>10</v>
      </c>
      <c r="G19" s="83">
        <v>55766896.975000001</v>
      </c>
      <c r="H19" s="83">
        <v>47502645.977499999</v>
      </c>
      <c r="I19" s="83">
        <v>271443691.30000001</v>
      </c>
      <c r="J19" s="83">
        <v>43807249.190000005</v>
      </c>
      <c r="K19" s="83">
        <v>27278747.195</v>
      </c>
      <c r="L19" s="83">
        <v>10279921.9725</v>
      </c>
      <c r="M19" s="83">
        <v>215811172.38999996</v>
      </c>
      <c r="N19" s="83">
        <v>671890324.99999988</v>
      </c>
      <c r="O19" s="117">
        <v>100.00000000000001</v>
      </c>
    </row>
    <row r="20" spans="1:15" ht="12.75" x14ac:dyDescent="0.2">
      <c r="A20" s="88">
        <v>2</v>
      </c>
      <c r="B20" s="89">
        <v>1</v>
      </c>
      <c r="C20" s="90"/>
      <c r="D20" s="90"/>
      <c r="E20" s="90"/>
      <c r="F20" s="91" t="s">
        <v>351</v>
      </c>
      <c r="G20" s="92">
        <v>32780202.204920001</v>
      </c>
      <c r="H20" s="92">
        <v>27922413.203468002</v>
      </c>
      <c r="I20" s="92">
        <v>159556646.87695998</v>
      </c>
      <c r="J20" s="92">
        <v>25750231.129648</v>
      </c>
      <c r="K20" s="92">
        <v>16034653.126743998</v>
      </c>
      <c r="L20" s="92">
        <v>6042615.5871719997</v>
      </c>
      <c r="M20" s="92">
        <v>126855433.11108799</v>
      </c>
      <c r="N20" s="92">
        <v>394942195.24000001</v>
      </c>
      <c r="O20" s="118">
        <v>58.780753427279976</v>
      </c>
    </row>
    <row r="21" spans="1:15" ht="12.75" x14ac:dyDescent="0.2">
      <c r="A21" s="86">
        <v>2</v>
      </c>
      <c r="B21" s="84">
        <v>1</v>
      </c>
      <c r="C21" s="84">
        <v>1</v>
      </c>
      <c r="D21" s="84"/>
      <c r="E21" s="84"/>
      <c r="F21" s="87" t="s">
        <v>79</v>
      </c>
      <c r="G21" s="85">
        <v>28718708.986000001</v>
      </c>
      <c r="H21" s="85">
        <v>24462803.919400003</v>
      </c>
      <c r="I21" s="85">
        <v>139787450.96799999</v>
      </c>
      <c r="J21" s="85">
        <v>22559756.9384</v>
      </c>
      <c r="K21" s="85">
        <v>14047946.805199999</v>
      </c>
      <c r="L21" s="85">
        <v>5293930.6925999997</v>
      </c>
      <c r="M21" s="85">
        <v>111137943.69039999</v>
      </c>
      <c r="N21" s="85">
        <v>346008542</v>
      </c>
      <c r="O21" s="119">
        <v>51.497771157815087</v>
      </c>
    </row>
    <row r="22" spans="1:15" ht="12.75" x14ac:dyDescent="0.2">
      <c r="A22" s="64">
        <v>2</v>
      </c>
      <c r="B22" s="65">
        <v>1</v>
      </c>
      <c r="C22" s="65">
        <v>1</v>
      </c>
      <c r="D22" s="65">
        <v>1</v>
      </c>
      <c r="E22" s="65"/>
      <c r="F22" s="53" t="s">
        <v>80</v>
      </c>
      <c r="G22" s="66">
        <f t="shared" ref="G22:N22" si="0">SUM(G23:G28)</f>
        <v>1743000</v>
      </c>
      <c r="H22" s="66">
        <f t="shared" si="0"/>
        <v>1484700</v>
      </c>
      <c r="I22" s="66">
        <f t="shared" si="0"/>
        <v>8484000</v>
      </c>
      <c r="J22" s="66">
        <f t="shared" si="0"/>
        <v>1369199.9999999998</v>
      </c>
      <c r="K22" s="66">
        <f t="shared" si="0"/>
        <v>852599.99999999988</v>
      </c>
      <c r="L22" s="66">
        <f t="shared" si="0"/>
        <v>321300</v>
      </c>
      <c r="M22" s="66">
        <f t="shared" si="0"/>
        <v>6745200</v>
      </c>
      <c r="N22" s="66">
        <f t="shared" si="0"/>
        <v>21000000</v>
      </c>
      <c r="O22" s="120">
        <v>3.1255101046439395</v>
      </c>
    </row>
    <row r="23" spans="1:15" ht="12.75" x14ac:dyDescent="0.2">
      <c r="A23" s="56">
        <v>2</v>
      </c>
      <c r="B23" s="57">
        <v>1</v>
      </c>
      <c r="C23" s="57">
        <v>1</v>
      </c>
      <c r="D23" s="57">
        <v>1</v>
      </c>
      <c r="E23" s="57" t="s">
        <v>308</v>
      </c>
      <c r="F23" s="54" t="s">
        <v>352</v>
      </c>
      <c r="G23" s="55">
        <f>N23*0.083</f>
        <v>0</v>
      </c>
      <c r="H23" s="55">
        <f>N23*0.0707</f>
        <v>0</v>
      </c>
      <c r="I23" s="55">
        <f>N23*0.404</f>
        <v>0</v>
      </c>
      <c r="J23" s="55">
        <f>N23*0.0652</f>
        <v>0</v>
      </c>
      <c r="K23" s="55">
        <f>N23*0.0406</f>
        <v>0</v>
      </c>
      <c r="L23" s="55">
        <f>N23*0.0153</f>
        <v>0</v>
      </c>
      <c r="M23" s="55">
        <f>N23*0.3212</f>
        <v>0</v>
      </c>
      <c r="N23" s="55">
        <f>[5]PPNE5!J23</f>
        <v>0</v>
      </c>
      <c r="O23" s="110">
        <f t="shared" ref="O23:O28" si="1">IFERROR(N23/$N$19*100,"0.00")</f>
        <v>0</v>
      </c>
    </row>
    <row r="24" spans="1:15" ht="12.75" x14ac:dyDescent="0.2">
      <c r="A24" s="56">
        <v>2</v>
      </c>
      <c r="B24" s="57">
        <v>1</v>
      </c>
      <c r="C24" s="57">
        <v>1</v>
      </c>
      <c r="D24" s="57">
        <v>1</v>
      </c>
      <c r="E24" s="57" t="s">
        <v>309</v>
      </c>
      <c r="F24" s="58" t="s">
        <v>81</v>
      </c>
      <c r="G24" s="55">
        <f t="shared" ref="G24:G47" si="2">N24*0.083</f>
        <v>0</v>
      </c>
      <c r="H24" s="55">
        <f t="shared" ref="H24:H47" si="3">N24*0.0707</f>
        <v>0</v>
      </c>
      <c r="I24" s="55"/>
      <c r="J24" s="55"/>
      <c r="K24" s="55"/>
      <c r="L24" s="55"/>
      <c r="M24" s="55"/>
      <c r="N24" s="55">
        <f>[5]PPNE5!J24</f>
        <v>0</v>
      </c>
      <c r="O24" s="110">
        <f t="shared" si="1"/>
        <v>0</v>
      </c>
    </row>
    <row r="25" spans="1:15" ht="12.75" x14ac:dyDescent="0.2">
      <c r="A25" s="56">
        <v>2</v>
      </c>
      <c r="B25" s="57">
        <v>1</v>
      </c>
      <c r="C25" s="57">
        <v>1</v>
      </c>
      <c r="D25" s="57">
        <v>1</v>
      </c>
      <c r="E25" s="57" t="s">
        <v>310</v>
      </c>
      <c r="F25" s="58" t="s">
        <v>353</v>
      </c>
      <c r="G25" s="55">
        <f t="shared" si="2"/>
        <v>0</v>
      </c>
      <c r="H25" s="55">
        <f t="shared" si="3"/>
        <v>0</v>
      </c>
      <c r="I25" s="55">
        <f>N25*0.404</f>
        <v>0</v>
      </c>
      <c r="J25" s="55">
        <f>N25*0.0652</f>
        <v>0</v>
      </c>
      <c r="K25" s="55">
        <f>N25*0.0406</f>
        <v>0</v>
      </c>
      <c r="L25" s="55">
        <f>N25*0.0153</f>
        <v>0</v>
      </c>
      <c r="M25" s="55">
        <f>N25*0.3212</f>
        <v>0</v>
      </c>
      <c r="N25" s="55">
        <f>[5]PPNE5!J25</f>
        <v>0</v>
      </c>
      <c r="O25" s="110">
        <f t="shared" si="1"/>
        <v>0</v>
      </c>
    </row>
    <row r="26" spans="1:15" ht="12.75" x14ac:dyDescent="0.2">
      <c r="A26" s="56">
        <v>2</v>
      </c>
      <c r="B26" s="57">
        <v>1</v>
      </c>
      <c r="C26" s="57">
        <v>1</v>
      </c>
      <c r="D26" s="57">
        <v>1</v>
      </c>
      <c r="E26" s="57" t="s">
        <v>311</v>
      </c>
      <c r="F26" s="58" t="s">
        <v>82</v>
      </c>
      <c r="G26" s="55">
        <f t="shared" si="2"/>
        <v>0</v>
      </c>
      <c r="H26" s="55">
        <f t="shared" si="3"/>
        <v>0</v>
      </c>
      <c r="I26" s="55"/>
      <c r="J26" s="55"/>
      <c r="K26" s="55"/>
      <c r="L26" s="55"/>
      <c r="M26" s="55"/>
      <c r="N26" s="55">
        <f>[5]PPNE5!J26</f>
        <v>0</v>
      </c>
      <c r="O26" s="110">
        <f t="shared" si="1"/>
        <v>0</v>
      </c>
    </row>
    <row r="27" spans="1:15" ht="12.75" x14ac:dyDescent="0.2">
      <c r="A27" s="56">
        <v>2</v>
      </c>
      <c r="B27" s="57">
        <v>1</v>
      </c>
      <c r="C27" s="57">
        <v>1</v>
      </c>
      <c r="D27" s="57">
        <v>1</v>
      </c>
      <c r="E27" s="57" t="s">
        <v>315</v>
      </c>
      <c r="F27" s="58" t="s">
        <v>83</v>
      </c>
      <c r="G27" s="55">
        <f t="shared" si="2"/>
        <v>1743000</v>
      </c>
      <c r="H27" s="55">
        <f t="shared" si="3"/>
        <v>1484700</v>
      </c>
      <c r="I27" s="55">
        <f>N27*0.404</f>
        <v>8484000</v>
      </c>
      <c r="J27" s="55">
        <f>N27*0.0652</f>
        <v>1369199.9999999998</v>
      </c>
      <c r="K27" s="55">
        <f>N27*0.0406</f>
        <v>852599.99999999988</v>
      </c>
      <c r="L27" s="55">
        <f>N27*0.0153</f>
        <v>321300</v>
      </c>
      <c r="M27" s="55">
        <f>N27*0.3212</f>
        <v>6745200</v>
      </c>
      <c r="N27" s="55">
        <f>[5]PPNE5!J27</f>
        <v>21000000</v>
      </c>
      <c r="O27" s="110">
        <f t="shared" si="1"/>
        <v>3.1255101046439395</v>
      </c>
    </row>
    <row r="28" spans="1:15" ht="12.75" x14ac:dyDescent="0.2">
      <c r="A28" s="56">
        <v>2</v>
      </c>
      <c r="B28" s="57">
        <v>1</v>
      </c>
      <c r="C28" s="57">
        <v>1</v>
      </c>
      <c r="D28" s="57">
        <v>1</v>
      </c>
      <c r="E28" s="57" t="s">
        <v>354</v>
      </c>
      <c r="F28" s="58" t="s">
        <v>355</v>
      </c>
      <c r="G28" s="55">
        <f t="shared" si="2"/>
        <v>0</v>
      </c>
      <c r="H28" s="55">
        <f t="shared" si="3"/>
        <v>0</v>
      </c>
      <c r="I28" s="55"/>
      <c r="J28" s="55"/>
      <c r="K28" s="55"/>
      <c r="L28" s="55"/>
      <c r="M28" s="55"/>
      <c r="N28" s="55">
        <f>[5]PPNE5!J28</f>
        <v>0</v>
      </c>
      <c r="O28" s="110">
        <f t="shared" si="1"/>
        <v>0</v>
      </c>
    </row>
    <row r="29" spans="1:15" ht="12.75" x14ac:dyDescent="0.2">
      <c r="A29" s="64">
        <v>2</v>
      </c>
      <c r="B29" s="65">
        <v>1</v>
      </c>
      <c r="C29" s="65">
        <v>1</v>
      </c>
      <c r="D29" s="65">
        <v>2</v>
      </c>
      <c r="E29" s="65"/>
      <c r="F29" s="53" t="s">
        <v>84</v>
      </c>
      <c r="G29" s="66">
        <f t="shared" ref="G29:N29" si="4">SUM(G30:G36)</f>
        <v>24706654.986000001</v>
      </c>
      <c r="H29" s="66">
        <f t="shared" si="4"/>
        <v>21045307.319400001</v>
      </c>
      <c r="I29" s="66">
        <f t="shared" si="4"/>
        <v>120258898.96800001</v>
      </c>
      <c r="J29" s="66">
        <f t="shared" si="4"/>
        <v>19408119.338399999</v>
      </c>
      <c r="K29" s="66">
        <f t="shared" si="4"/>
        <v>12085424.005199999</v>
      </c>
      <c r="L29" s="66">
        <f t="shared" si="4"/>
        <v>4554359.2925999993</v>
      </c>
      <c r="M29" s="66">
        <f t="shared" si="4"/>
        <v>95611778.090399995</v>
      </c>
      <c r="N29" s="66">
        <f t="shared" si="4"/>
        <v>297670542</v>
      </c>
      <c r="O29" s="120">
        <v>44.303442232182768</v>
      </c>
    </row>
    <row r="30" spans="1:15" ht="12.75" x14ac:dyDescent="0.2">
      <c r="A30" s="56">
        <v>2</v>
      </c>
      <c r="B30" s="57">
        <v>1</v>
      </c>
      <c r="C30" s="57">
        <v>1</v>
      </c>
      <c r="D30" s="57">
        <v>2</v>
      </c>
      <c r="E30" s="57" t="s">
        <v>308</v>
      </c>
      <c r="F30" s="58" t="s">
        <v>85</v>
      </c>
      <c r="G30" s="55">
        <f t="shared" si="2"/>
        <v>23543393.386</v>
      </c>
      <c r="H30" s="55">
        <f t="shared" si="3"/>
        <v>20054432.679400001</v>
      </c>
      <c r="I30" s="55">
        <f t="shared" ref="I30:I36" si="5">N30*0.404</f>
        <v>114596758.16800001</v>
      </c>
      <c r="J30" s="55">
        <f t="shared" ref="J30:J36" si="6">N30*0.0652</f>
        <v>18494328.2984</v>
      </c>
      <c r="K30" s="55">
        <f t="shared" ref="K30:K36" si="7">N30*0.0406</f>
        <v>11516406.885199999</v>
      </c>
      <c r="L30" s="55">
        <f t="shared" ref="L30:L36" si="8">N30*0.0153</f>
        <v>4339926.7325999998</v>
      </c>
      <c r="M30" s="55">
        <f t="shared" ref="M30:M36" si="9">N30*0.3212</f>
        <v>91110095.850400001</v>
      </c>
      <c r="N30" s="55">
        <f>[5]PPNE5!J30</f>
        <v>283655342</v>
      </c>
      <c r="O30" s="110">
        <f t="shared" ref="O30:O36" si="10">IFERROR(N30/$N$19*100,"0.00")</f>
        <v>42.217506555106304</v>
      </c>
    </row>
    <row r="31" spans="1:15" ht="12.75" x14ac:dyDescent="0.2">
      <c r="A31" s="56">
        <v>2</v>
      </c>
      <c r="B31" s="57">
        <v>1</v>
      </c>
      <c r="C31" s="57">
        <v>1</v>
      </c>
      <c r="D31" s="57">
        <v>2</v>
      </c>
      <c r="E31" s="57" t="s">
        <v>309</v>
      </c>
      <c r="F31" s="58" t="s">
        <v>86</v>
      </c>
      <c r="G31" s="55">
        <f t="shared" si="2"/>
        <v>0</v>
      </c>
      <c r="H31" s="55">
        <f t="shared" si="3"/>
        <v>0</v>
      </c>
      <c r="I31" s="55">
        <f t="shared" si="5"/>
        <v>0</v>
      </c>
      <c r="J31" s="55">
        <f t="shared" si="6"/>
        <v>0</v>
      </c>
      <c r="K31" s="55">
        <f t="shared" si="7"/>
        <v>0</v>
      </c>
      <c r="L31" s="55">
        <f t="shared" si="8"/>
        <v>0</v>
      </c>
      <c r="M31" s="55">
        <f t="shared" si="9"/>
        <v>0</v>
      </c>
      <c r="N31" s="55">
        <f>[5]PPNE5!J31</f>
        <v>0</v>
      </c>
      <c r="O31" s="110">
        <f t="shared" si="10"/>
        <v>0</v>
      </c>
    </row>
    <row r="32" spans="1:15" ht="12.75" x14ac:dyDescent="0.2">
      <c r="A32" s="56">
        <v>2</v>
      </c>
      <c r="B32" s="57">
        <v>1</v>
      </c>
      <c r="C32" s="57">
        <v>1</v>
      </c>
      <c r="D32" s="57">
        <v>2</v>
      </c>
      <c r="E32" s="57" t="s">
        <v>310</v>
      </c>
      <c r="F32" s="58" t="s">
        <v>43</v>
      </c>
      <c r="G32" s="55">
        <f t="shared" si="2"/>
        <v>598861.6</v>
      </c>
      <c r="H32" s="55">
        <f t="shared" si="3"/>
        <v>510114.64</v>
      </c>
      <c r="I32" s="55">
        <f t="shared" si="5"/>
        <v>2914940.8000000003</v>
      </c>
      <c r="J32" s="55">
        <f t="shared" si="6"/>
        <v>470431.04</v>
      </c>
      <c r="K32" s="55">
        <f t="shared" si="7"/>
        <v>292937.12</v>
      </c>
      <c r="L32" s="55">
        <f t="shared" si="8"/>
        <v>110392.56</v>
      </c>
      <c r="M32" s="55">
        <f t="shared" si="9"/>
        <v>2317522.2399999998</v>
      </c>
      <c r="N32" s="55">
        <f>[5]PPNE5!J32</f>
        <v>7215200</v>
      </c>
      <c r="O32" s="110">
        <f t="shared" si="10"/>
        <v>1.0738657384298549</v>
      </c>
    </row>
    <row r="33" spans="1:15" ht="12.75" x14ac:dyDescent="0.2">
      <c r="A33" s="56">
        <v>2</v>
      </c>
      <c r="B33" s="57">
        <v>1</v>
      </c>
      <c r="C33" s="57">
        <v>1</v>
      </c>
      <c r="D33" s="57">
        <v>2</v>
      </c>
      <c r="E33" s="57" t="s">
        <v>311</v>
      </c>
      <c r="F33" s="58" t="s">
        <v>87</v>
      </c>
      <c r="G33" s="55">
        <f t="shared" si="2"/>
        <v>564400</v>
      </c>
      <c r="H33" s="55">
        <f t="shared" si="3"/>
        <v>480760</v>
      </c>
      <c r="I33" s="55">
        <f t="shared" si="5"/>
        <v>2747200</v>
      </c>
      <c r="J33" s="55">
        <f t="shared" si="6"/>
        <v>443359.99999999994</v>
      </c>
      <c r="K33" s="55">
        <f t="shared" si="7"/>
        <v>276080</v>
      </c>
      <c r="L33" s="55">
        <f t="shared" si="8"/>
        <v>104040</v>
      </c>
      <c r="M33" s="55">
        <f t="shared" si="9"/>
        <v>2184160</v>
      </c>
      <c r="N33" s="55">
        <f>[5]PPNE5!J33</f>
        <v>6800000</v>
      </c>
      <c r="O33" s="110">
        <f t="shared" si="10"/>
        <v>1.0120699386466088</v>
      </c>
    </row>
    <row r="34" spans="1:15" ht="12.75" x14ac:dyDescent="0.2">
      <c r="A34" s="56">
        <v>2</v>
      </c>
      <c r="B34" s="57">
        <v>1</v>
      </c>
      <c r="C34" s="57">
        <v>1</v>
      </c>
      <c r="D34" s="57">
        <v>2</v>
      </c>
      <c r="E34" s="57" t="s">
        <v>315</v>
      </c>
      <c r="F34" s="58" t="s">
        <v>88</v>
      </c>
      <c r="G34" s="55">
        <f t="shared" si="2"/>
        <v>0</v>
      </c>
      <c r="H34" s="55">
        <f t="shared" si="3"/>
        <v>0</v>
      </c>
      <c r="I34" s="55">
        <f t="shared" si="5"/>
        <v>0</v>
      </c>
      <c r="J34" s="55">
        <f t="shared" si="6"/>
        <v>0</v>
      </c>
      <c r="K34" s="55">
        <f t="shared" si="7"/>
        <v>0</v>
      </c>
      <c r="L34" s="55">
        <f t="shared" si="8"/>
        <v>0</v>
      </c>
      <c r="M34" s="55">
        <f t="shared" si="9"/>
        <v>0</v>
      </c>
      <c r="N34" s="55">
        <f>[5]PPNE5!J34</f>
        <v>0</v>
      </c>
      <c r="O34" s="110">
        <f t="shared" si="10"/>
        <v>0</v>
      </c>
    </row>
    <row r="35" spans="1:15" ht="12.75" x14ac:dyDescent="0.2">
      <c r="A35" s="56">
        <v>2</v>
      </c>
      <c r="B35" s="57">
        <v>1</v>
      </c>
      <c r="C35" s="57">
        <v>1</v>
      </c>
      <c r="D35" s="57">
        <v>2</v>
      </c>
      <c r="E35" s="57" t="s">
        <v>354</v>
      </c>
      <c r="F35" s="58" t="s">
        <v>89</v>
      </c>
      <c r="G35" s="55">
        <f t="shared" si="2"/>
        <v>0</v>
      </c>
      <c r="H35" s="55">
        <f t="shared" si="3"/>
        <v>0</v>
      </c>
      <c r="I35" s="55">
        <f t="shared" si="5"/>
        <v>0</v>
      </c>
      <c r="J35" s="55">
        <f t="shared" si="6"/>
        <v>0</v>
      </c>
      <c r="K35" s="55">
        <f t="shared" si="7"/>
        <v>0</v>
      </c>
      <c r="L35" s="55">
        <f t="shared" si="8"/>
        <v>0</v>
      </c>
      <c r="M35" s="55">
        <f t="shared" si="9"/>
        <v>0</v>
      </c>
      <c r="N35" s="55">
        <f>[5]PPNE5!J35</f>
        <v>0</v>
      </c>
      <c r="O35" s="110">
        <f t="shared" si="10"/>
        <v>0</v>
      </c>
    </row>
    <row r="36" spans="1:15" ht="12.75" x14ac:dyDescent="0.2">
      <c r="A36" s="56">
        <v>2</v>
      </c>
      <c r="B36" s="57">
        <v>1</v>
      </c>
      <c r="C36" s="57">
        <v>1</v>
      </c>
      <c r="D36" s="57">
        <v>2</v>
      </c>
      <c r="E36" s="57" t="s">
        <v>356</v>
      </c>
      <c r="F36" s="58" t="s">
        <v>45</v>
      </c>
      <c r="G36" s="55">
        <f t="shared" si="2"/>
        <v>0</v>
      </c>
      <c r="H36" s="55">
        <f t="shared" si="3"/>
        <v>0</v>
      </c>
      <c r="I36" s="55">
        <f t="shared" si="5"/>
        <v>0</v>
      </c>
      <c r="J36" s="55">
        <f t="shared" si="6"/>
        <v>0</v>
      </c>
      <c r="K36" s="55">
        <f t="shared" si="7"/>
        <v>0</v>
      </c>
      <c r="L36" s="55">
        <f t="shared" si="8"/>
        <v>0</v>
      </c>
      <c r="M36" s="55">
        <f t="shared" si="9"/>
        <v>0</v>
      </c>
      <c r="N36" s="55">
        <f>[5]PPNE5!J36</f>
        <v>0</v>
      </c>
      <c r="O36" s="110">
        <f t="shared" si="10"/>
        <v>0</v>
      </c>
    </row>
    <row r="37" spans="1:15" ht="12.75" x14ac:dyDescent="0.2">
      <c r="A37" s="64">
        <v>2</v>
      </c>
      <c r="B37" s="65">
        <v>1</v>
      </c>
      <c r="C37" s="65">
        <v>1</v>
      </c>
      <c r="D37" s="65">
        <v>3</v>
      </c>
      <c r="E37" s="65"/>
      <c r="F37" s="53" t="s">
        <v>90</v>
      </c>
      <c r="G37" s="66">
        <f t="shared" ref="G37:N37" si="11">G38</f>
        <v>0</v>
      </c>
      <c r="H37" s="66">
        <f t="shared" si="11"/>
        <v>0</v>
      </c>
      <c r="I37" s="66">
        <f t="shared" si="11"/>
        <v>0</v>
      </c>
      <c r="J37" s="66">
        <f t="shared" si="11"/>
        <v>0</v>
      </c>
      <c r="K37" s="66">
        <f t="shared" si="11"/>
        <v>0</v>
      </c>
      <c r="L37" s="66">
        <f t="shared" si="11"/>
        <v>0</v>
      </c>
      <c r="M37" s="66">
        <f t="shared" si="11"/>
        <v>0</v>
      </c>
      <c r="N37" s="66">
        <f t="shared" si="11"/>
        <v>0</v>
      </c>
      <c r="O37" s="120">
        <v>0</v>
      </c>
    </row>
    <row r="38" spans="1:15" ht="12.75" x14ac:dyDescent="0.2">
      <c r="A38" s="56">
        <v>2</v>
      </c>
      <c r="B38" s="57">
        <v>1</v>
      </c>
      <c r="C38" s="57">
        <v>1</v>
      </c>
      <c r="D38" s="57">
        <v>3</v>
      </c>
      <c r="E38" s="57" t="s">
        <v>308</v>
      </c>
      <c r="F38" s="58" t="s">
        <v>90</v>
      </c>
      <c r="G38" s="55">
        <f t="shared" si="2"/>
        <v>0</v>
      </c>
      <c r="H38" s="55">
        <f t="shared" si="3"/>
        <v>0</v>
      </c>
      <c r="I38" s="55">
        <f>N38*0.404</f>
        <v>0</v>
      </c>
      <c r="J38" s="55">
        <f>N38*0.0652</f>
        <v>0</v>
      </c>
      <c r="K38" s="55">
        <f>N38*0.0406</f>
        <v>0</v>
      </c>
      <c r="L38" s="55">
        <f>N38*0.0153</f>
        <v>0</v>
      </c>
      <c r="M38" s="55">
        <f>N38*0.3212</f>
        <v>0</v>
      </c>
      <c r="N38" s="55">
        <f>[5]PPNE5!J38</f>
        <v>0</v>
      </c>
      <c r="O38" s="110">
        <f>IFERROR(N38/$N$19*100,"0.00")</f>
        <v>0</v>
      </c>
    </row>
    <row r="39" spans="1:15" ht="12.75" x14ac:dyDescent="0.2">
      <c r="A39" s="64">
        <v>2</v>
      </c>
      <c r="B39" s="65">
        <v>1</v>
      </c>
      <c r="C39" s="65">
        <v>1</v>
      </c>
      <c r="D39" s="65">
        <v>4</v>
      </c>
      <c r="E39" s="65"/>
      <c r="F39" s="53" t="s">
        <v>357</v>
      </c>
      <c r="G39" s="66">
        <f t="shared" ref="G39:N39" si="12">G40</f>
        <v>1970254</v>
      </c>
      <c r="H39" s="66">
        <f t="shared" si="12"/>
        <v>1678276.5999999999</v>
      </c>
      <c r="I39" s="66">
        <f t="shared" si="12"/>
        <v>9590152</v>
      </c>
      <c r="J39" s="66">
        <f t="shared" si="12"/>
        <v>1547717.5999999999</v>
      </c>
      <c r="K39" s="66">
        <f t="shared" si="12"/>
        <v>963762.79999999993</v>
      </c>
      <c r="L39" s="66">
        <f t="shared" si="12"/>
        <v>363191.39999999997</v>
      </c>
      <c r="M39" s="66">
        <f t="shared" si="12"/>
        <v>7624645.5999999996</v>
      </c>
      <c r="N39" s="66">
        <f t="shared" si="12"/>
        <v>23738000</v>
      </c>
      <c r="O39" s="120">
        <v>3.5330170887637062</v>
      </c>
    </row>
    <row r="40" spans="1:15" ht="12.75" x14ac:dyDescent="0.2">
      <c r="A40" s="56">
        <v>2</v>
      </c>
      <c r="B40" s="57">
        <v>1</v>
      </c>
      <c r="C40" s="57">
        <v>1</v>
      </c>
      <c r="D40" s="57">
        <v>4</v>
      </c>
      <c r="E40" s="57" t="s">
        <v>308</v>
      </c>
      <c r="F40" s="58" t="s">
        <v>357</v>
      </c>
      <c r="G40" s="55">
        <f t="shared" si="2"/>
        <v>1970254</v>
      </c>
      <c r="H40" s="55">
        <f t="shared" si="3"/>
        <v>1678276.5999999999</v>
      </c>
      <c r="I40" s="55">
        <f>N40*0.404</f>
        <v>9590152</v>
      </c>
      <c r="J40" s="55">
        <f>N40*0.0652</f>
        <v>1547717.5999999999</v>
      </c>
      <c r="K40" s="55">
        <f>N40*0.0406</f>
        <v>963762.79999999993</v>
      </c>
      <c r="L40" s="55">
        <f>N40*0.0153</f>
        <v>363191.39999999997</v>
      </c>
      <c r="M40" s="55">
        <f>N40*0.3212</f>
        <v>7624645.5999999996</v>
      </c>
      <c r="N40" s="55">
        <f>[5]PPNE5!J40</f>
        <v>23738000</v>
      </c>
      <c r="O40" s="110">
        <f>IFERROR(N40/$N$19*100,"0.00")</f>
        <v>3.5330170887637062</v>
      </c>
    </row>
    <row r="41" spans="1:15" ht="12.75" x14ac:dyDescent="0.2">
      <c r="A41" s="64">
        <v>2</v>
      </c>
      <c r="B41" s="65">
        <v>1</v>
      </c>
      <c r="C41" s="65">
        <v>1</v>
      </c>
      <c r="D41" s="65">
        <v>5</v>
      </c>
      <c r="E41" s="65"/>
      <c r="F41" s="53" t="s">
        <v>358</v>
      </c>
      <c r="G41" s="66">
        <f t="shared" ref="G41:N41" si="13">SUM(G42:G45)</f>
        <v>298800</v>
      </c>
      <c r="H41" s="66">
        <f t="shared" si="13"/>
        <v>254520</v>
      </c>
      <c r="I41" s="66">
        <f t="shared" si="13"/>
        <v>1454400</v>
      </c>
      <c r="J41" s="66">
        <f t="shared" si="13"/>
        <v>234719.99999999997</v>
      </c>
      <c r="K41" s="66">
        <f t="shared" si="13"/>
        <v>146160</v>
      </c>
      <c r="L41" s="66">
        <f t="shared" si="13"/>
        <v>55080</v>
      </c>
      <c r="M41" s="66">
        <f t="shared" si="13"/>
        <v>1156320</v>
      </c>
      <c r="N41" s="66">
        <f t="shared" si="13"/>
        <v>3600000</v>
      </c>
      <c r="O41" s="120">
        <v>0.53580173222467531</v>
      </c>
    </row>
    <row r="42" spans="1:15" ht="12.75" x14ac:dyDescent="0.2">
      <c r="A42" s="56">
        <v>2</v>
      </c>
      <c r="B42" s="57">
        <v>1</v>
      </c>
      <c r="C42" s="57">
        <v>1</v>
      </c>
      <c r="D42" s="57">
        <v>5</v>
      </c>
      <c r="E42" s="57" t="s">
        <v>308</v>
      </c>
      <c r="F42" s="59" t="s">
        <v>358</v>
      </c>
      <c r="G42" s="55">
        <f t="shared" si="2"/>
        <v>0</v>
      </c>
      <c r="H42" s="55">
        <f t="shared" si="3"/>
        <v>0</v>
      </c>
      <c r="I42" s="55">
        <f>N42*0.404</f>
        <v>0</v>
      </c>
      <c r="J42" s="55">
        <f>N42*0.0652</f>
        <v>0</v>
      </c>
      <c r="K42" s="55">
        <f>N42*0.0406</f>
        <v>0</v>
      </c>
      <c r="L42" s="55">
        <f>N42*0.0153</f>
        <v>0</v>
      </c>
      <c r="M42" s="55">
        <f>N42*0.3212</f>
        <v>0</v>
      </c>
      <c r="N42" s="55">
        <f>[5]PPNE5!J42</f>
        <v>0</v>
      </c>
      <c r="O42" s="110">
        <f>IFERROR(N42/$N$19*100,"0.00")</f>
        <v>0</v>
      </c>
    </row>
    <row r="43" spans="1:15" ht="12.75" x14ac:dyDescent="0.2">
      <c r="A43" s="56">
        <v>2</v>
      </c>
      <c r="B43" s="57">
        <v>1</v>
      </c>
      <c r="C43" s="57">
        <v>1</v>
      </c>
      <c r="D43" s="57">
        <v>5</v>
      </c>
      <c r="E43" s="57" t="s">
        <v>309</v>
      </c>
      <c r="F43" s="58" t="s">
        <v>91</v>
      </c>
      <c r="G43" s="55">
        <f t="shared" si="2"/>
        <v>0</v>
      </c>
      <c r="H43" s="55">
        <f t="shared" si="3"/>
        <v>0</v>
      </c>
      <c r="I43" s="55">
        <f>N43*0.404</f>
        <v>0</v>
      </c>
      <c r="J43" s="55">
        <f>N43*0.0652</f>
        <v>0</v>
      </c>
      <c r="K43" s="55">
        <f>N43*0.0406</f>
        <v>0</v>
      </c>
      <c r="L43" s="55">
        <f>N43*0.0153</f>
        <v>0</v>
      </c>
      <c r="M43" s="55">
        <f>N43*0.3212</f>
        <v>0</v>
      </c>
      <c r="N43" s="55">
        <f>[5]PPNE5!J43</f>
        <v>0</v>
      </c>
      <c r="O43" s="110">
        <f>IFERROR(N43/$N$19*100,"0.00")</f>
        <v>0</v>
      </c>
    </row>
    <row r="44" spans="1:15" ht="12.75" x14ac:dyDescent="0.2">
      <c r="A44" s="56">
        <v>2</v>
      </c>
      <c r="B44" s="57">
        <v>1</v>
      </c>
      <c r="C44" s="57">
        <v>1</v>
      </c>
      <c r="D44" s="57">
        <v>5</v>
      </c>
      <c r="E44" s="57" t="s">
        <v>310</v>
      </c>
      <c r="F44" s="58" t="s">
        <v>359</v>
      </c>
      <c r="G44" s="55">
        <f t="shared" si="2"/>
        <v>139440</v>
      </c>
      <c r="H44" s="55">
        <f t="shared" si="3"/>
        <v>118776</v>
      </c>
      <c r="I44" s="55">
        <f>N44*0.404</f>
        <v>678720</v>
      </c>
      <c r="J44" s="55">
        <f>N44*0.0652</f>
        <v>109535.99999999999</v>
      </c>
      <c r="K44" s="55">
        <f>N44*0.0406</f>
        <v>68208</v>
      </c>
      <c r="L44" s="55">
        <f>N44*0.0153</f>
        <v>25704</v>
      </c>
      <c r="M44" s="55">
        <f>N44*0.3212</f>
        <v>539616</v>
      </c>
      <c r="N44" s="55">
        <f>[5]PPNE5!J44</f>
        <v>1680000</v>
      </c>
      <c r="O44" s="110">
        <f>IFERROR(N44/$N$19*100,"0.00")</f>
        <v>0.25004080837151516</v>
      </c>
    </row>
    <row r="45" spans="1:15" ht="12.75" x14ac:dyDescent="0.2">
      <c r="A45" s="56">
        <v>2</v>
      </c>
      <c r="B45" s="57">
        <v>1</v>
      </c>
      <c r="C45" s="57">
        <v>1</v>
      </c>
      <c r="D45" s="57">
        <v>5</v>
      </c>
      <c r="E45" s="57" t="s">
        <v>311</v>
      </c>
      <c r="F45" s="58" t="s">
        <v>312</v>
      </c>
      <c r="G45" s="55">
        <f t="shared" si="2"/>
        <v>159360</v>
      </c>
      <c r="H45" s="55">
        <f t="shared" si="3"/>
        <v>135744</v>
      </c>
      <c r="I45" s="55">
        <f>N45*0.404</f>
        <v>775680</v>
      </c>
      <c r="J45" s="55">
        <f>N45*0.0652</f>
        <v>125183.99999999999</v>
      </c>
      <c r="K45" s="55">
        <f>N45*0.0406</f>
        <v>77952</v>
      </c>
      <c r="L45" s="55">
        <f>N45*0.0153</f>
        <v>29376</v>
      </c>
      <c r="M45" s="55">
        <f>N45*0.3212</f>
        <v>616704</v>
      </c>
      <c r="N45" s="55">
        <f>[5]PPNE5!J45</f>
        <v>1920000</v>
      </c>
      <c r="O45" s="110">
        <f>IFERROR(N45/$N$19*100,"0.00")</f>
        <v>0.28576092385316015</v>
      </c>
    </row>
    <row r="46" spans="1:15" ht="12.75" x14ac:dyDescent="0.2">
      <c r="A46" s="64">
        <v>2</v>
      </c>
      <c r="B46" s="65">
        <v>1</v>
      </c>
      <c r="C46" s="65">
        <v>1</v>
      </c>
      <c r="D46" s="65">
        <v>6</v>
      </c>
      <c r="E46" s="65"/>
      <c r="F46" s="53" t="s">
        <v>360</v>
      </c>
      <c r="G46" s="66">
        <f t="shared" ref="G46:N46" si="14">G47</f>
        <v>0</v>
      </c>
      <c r="H46" s="66">
        <f t="shared" si="14"/>
        <v>0</v>
      </c>
      <c r="I46" s="66">
        <f t="shared" si="14"/>
        <v>0</v>
      </c>
      <c r="J46" s="66">
        <f t="shared" si="14"/>
        <v>0</v>
      </c>
      <c r="K46" s="66">
        <f t="shared" si="14"/>
        <v>0</v>
      </c>
      <c r="L46" s="66">
        <f t="shared" si="14"/>
        <v>0</v>
      </c>
      <c r="M46" s="66">
        <f t="shared" si="14"/>
        <v>0</v>
      </c>
      <c r="N46" s="66">
        <f t="shared" si="14"/>
        <v>0</v>
      </c>
      <c r="O46" s="120">
        <v>0</v>
      </c>
    </row>
    <row r="47" spans="1:15" ht="12.75" x14ac:dyDescent="0.2">
      <c r="A47" s="56">
        <v>2</v>
      </c>
      <c r="B47" s="57">
        <v>1</v>
      </c>
      <c r="C47" s="57">
        <v>1</v>
      </c>
      <c r="D47" s="57">
        <v>6</v>
      </c>
      <c r="E47" s="57" t="s">
        <v>308</v>
      </c>
      <c r="F47" s="58" t="s">
        <v>360</v>
      </c>
      <c r="G47" s="55">
        <f t="shared" si="2"/>
        <v>0</v>
      </c>
      <c r="H47" s="55">
        <f t="shared" si="3"/>
        <v>0</v>
      </c>
      <c r="I47" s="55">
        <f>N47*0.404</f>
        <v>0</v>
      </c>
      <c r="J47" s="55">
        <f>N47*0.0652</f>
        <v>0</v>
      </c>
      <c r="K47" s="55">
        <f>N47*0.0406</f>
        <v>0</v>
      </c>
      <c r="L47" s="55">
        <f>N47*0.0153</f>
        <v>0</v>
      </c>
      <c r="M47" s="55">
        <f>N47*0.3212</f>
        <v>0</v>
      </c>
      <c r="N47" s="55">
        <f>[5]PPNE5!J47</f>
        <v>0</v>
      </c>
      <c r="O47" s="110">
        <f>IFERROR(N47/$N$19*100,"0.00")</f>
        <v>0</v>
      </c>
    </row>
    <row r="48" spans="1:15" ht="12.75" x14ac:dyDescent="0.2">
      <c r="A48" s="86">
        <v>2</v>
      </c>
      <c r="B48" s="84">
        <v>1</v>
      </c>
      <c r="C48" s="84">
        <v>2</v>
      </c>
      <c r="D48" s="84"/>
      <c r="E48" s="84"/>
      <c r="F48" s="87" t="s">
        <v>28</v>
      </c>
      <c r="G48" s="330">
        <f t="shared" ref="G48:N48" si="15">+G49+G51+G62</f>
        <v>237048</v>
      </c>
      <c r="H48" s="330">
        <f t="shared" si="15"/>
        <v>201919.19999999998</v>
      </c>
      <c r="I48" s="330">
        <f t="shared" si="15"/>
        <v>1153824</v>
      </c>
      <c r="J48" s="330">
        <f t="shared" si="15"/>
        <v>186211.19999999998</v>
      </c>
      <c r="K48" s="330">
        <f t="shared" si="15"/>
        <v>115953.59999999999</v>
      </c>
      <c r="L48" s="330">
        <f t="shared" si="15"/>
        <v>43696.799999999996</v>
      </c>
      <c r="M48" s="330">
        <f t="shared" si="15"/>
        <v>917347.2</v>
      </c>
      <c r="N48" s="330">
        <f t="shared" si="15"/>
        <v>2856000</v>
      </c>
      <c r="O48" s="119">
        <v>0.42506937423157576</v>
      </c>
    </row>
    <row r="49" spans="1:15" ht="12.75" x14ac:dyDescent="0.2">
      <c r="A49" s="64">
        <v>2</v>
      </c>
      <c r="B49" s="65">
        <v>1</v>
      </c>
      <c r="C49" s="65">
        <v>2</v>
      </c>
      <c r="D49" s="65">
        <v>1</v>
      </c>
      <c r="E49" s="65"/>
      <c r="F49" s="53" t="s">
        <v>92</v>
      </c>
      <c r="G49" s="66">
        <f t="shared" ref="G49:N49" si="16">G50</f>
        <v>0</v>
      </c>
      <c r="H49" s="66">
        <f t="shared" si="16"/>
        <v>0</v>
      </c>
      <c r="I49" s="66">
        <f t="shared" si="16"/>
        <v>0</v>
      </c>
      <c r="J49" s="66">
        <f t="shared" si="16"/>
        <v>0</v>
      </c>
      <c r="K49" s="66">
        <f t="shared" si="16"/>
        <v>0</v>
      </c>
      <c r="L49" s="66">
        <f t="shared" si="16"/>
        <v>0</v>
      </c>
      <c r="M49" s="66">
        <f t="shared" si="16"/>
        <v>0</v>
      </c>
      <c r="N49" s="66">
        <f t="shared" si="16"/>
        <v>0</v>
      </c>
      <c r="O49" s="120">
        <v>0</v>
      </c>
    </row>
    <row r="50" spans="1:15" ht="12.75" x14ac:dyDescent="0.2">
      <c r="A50" s="56">
        <v>2</v>
      </c>
      <c r="B50" s="57">
        <v>1</v>
      </c>
      <c r="C50" s="57">
        <v>2</v>
      </c>
      <c r="D50" s="57">
        <v>1</v>
      </c>
      <c r="E50" s="57" t="s">
        <v>308</v>
      </c>
      <c r="F50" s="58" t="s">
        <v>92</v>
      </c>
      <c r="G50" s="55">
        <f>N50*0.083</f>
        <v>0</v>
      </c>
      <c r="H50" s="55">
        <f>N50*0.0707</f>
        <v>0</v>
      </c>
      <c r="I50" s="55">
        <f>N50*0.404</f>
        <v>0</v>
      </c>
      <c r="J50" s="55">
        <f>N50*0.0652</f>
        <v>0</v>
      </c>
      <c r="K50" s="55">
        <f>N50*0.0406</f>
        <v>0</v>
      </c>
      <c r="L50" s="55">
        <f>N50*0.0153</f>
        <v>0</v>
      </c>
      <c r="M50" s="55">
        <f>N50*0.3212</f>
        <v>0</v>
      </c>
      <c r="N50" s="55">
        <f>[5]PPNE5!J50</f>
        <v>0</v>
      </c>
      <c r="O50" s="110">
        <f>IFERROR(N50/$N$19*100,"0.00")</f>
        <v>0</v>
      </c>
    </row>
    <row r="51" spans="1:15" ht="12.75" x14ac:dyDescent="0.2">
      <c r="A51" s="64">
        <v>2</v>
      </c>
      <c r="B51" s="65">
        <v>1</v>
      </c>
      <c r="C51" s="65">
        <v>2</v>
      </c>
      <c r="D51" s="65">
        <v>2</v>
      </c>
      <c r="E51" s="65"/>
      <c r="F51" s="53" t="s">
        <v>93</v>
      </c>
      <c r="G51" s="66">
        <f t="shared" ref="G51:N51" si="17">SUM(G52:G61)</f>
        <v>237048</v>
      </c>
      <c r="H51" s="66">
        <f t="shared" si="17"/>
        <v>201919.19999999998</v>
      </c>
      <c r="I51" s="66">
        <f t="shared" si="17"/>
        <v>1153824</v>
      </c>
      <c r="J51" s="66">
        <f t="shared" si="17"/>
        <v>186211.19999999998</v>
      </c>
      <c r="K51" s="66">
        <f t="shared" si="17"/>
        <v>115953.59999999999</v>
      </c>
      <c r="L51" s="66">
        <f t="shared" si="17"/>
        <v>43696.799999999996</v>
      </c>
      <c r="M51" s="66">
        <f t="shared" si="17"/>
        <v>917347.2</v>
      </c>
      <c r="N51" s="66">
        <f t="shared" si="17"/>
        <v>2856000</v>
      </c>
      <c r="O51" s="120">
        <v>0.42506937423157576</v>
      </c>
    </row>
    <row r="52" spans="1:15" ht="12.75" x14ac:dyDescent="0.2">
      <c r="A52" s="56">
        <v>2</v>
      </c>
      <c r="B52" s="57">
        <v>1</v>
      </c>
      <c r="C52" s="57">
        <v>2</v>
      </c>
      <c r="D52" s="57">
        <v>2</v>
      </c>
      <c r="E52" s="57" t="s">
        <v>308</v>
      </c>
      <c r="F52" s="58" t="s">
        <v>94</v>
      </c>
      <c r="G52" s="55">
        <f t="shared" ref="G52:G61" si="18">N52*0.083</f>
        <v>0</v>
      </c>
      <c r="H52" s="55">
        <f t="shared" ref="H52:H61" si="19">N52*0.0707</f>
        <v>0</v>
      </c>
      <c r="I52" s="55">
        <f t="shared" ref="I52:I61" si="20">N52*0.404</f>
        <v>0</v>
      </c>
      <c r="J52" s="55">
        <f t="shared" ref="J52:J61" si="21">N52*0.0652</f>
        <v>0</v>
      </c>
      <c r="K52" s="55">
        <f t="shared" ref="K52:K61" si="22">N52*0.0406</f>
        <v>0</v>
      </c>
      <c r="L52" s="55">
        <f t="shared" ref="L52:L61" si="23">N52*0.0153</f>
        <v>0</v>
      </c>
      <c r="M52" s="55">
        <f t="shared" ref="M52:M61" si="24">N52*0.3212</f>
        <v>0</v>
      </c>
      <c r="N52" s="55">
        <f>[5]PPNE5!J52</f>
        <v>0</v>
      </c>
      <c r="O52" s="110">
        <f t="shared" ref="O52:O61" si="25">IFERROR(N52/$N$19*100,"0.00")</f>
        <v>0</v>
      </c>
    </row>
    <row r="53" spans="1:15" ht="12.75" x14ac:dyDescent="0.2">
      <c r="A53" s="56">
        <v>2</v>
      </c>
      <c r="B53" s="57">
        <v>1</v>
      </c>
      <c r="C53" s="57">
        <v>2</v>
      </c>
      <c r="D53" s="57">
        <v>2</v>
      </c>
      <c r="E53" s="57" t="s">
        <v>309</v>
      </c>
      <c r="F53" s="58" t="s">
        <v>95</v>
      </c>
      <c r="G53" s="55">
        <f t="shared" si="18"/>
        <v>0</v>
      </c>
      <c r="H53" s="55">
        <f t="shared" si="19"/>
        <v>0</v>
      </c>
      <c r="I53" s="55">
        <f t="shared" si="20"/>
        <v>0</v>
      </c>
      <c r="J53" s="55">
        <f t="shared" si="21"/>
        <v>0</v>
      </c>
      <c r="K53" s="55">
        <f t="shared" si="22"/>
        <v>0</v>
      </c>
      <c r="L53" s="55">
        <f t="shared" si="23"/>
        <v>0</v>
      </c>
      <c r="M53" s="55">
        <f t="shared" si="24"/>
        <v>0</v>
      </c>
      <c r="N53" s="55">
        <f>[5]PPNE5!J53</f>
        <v>0</v>
      </c>
      <c r="O53" s="110">
        <f t="shared" si="25"/>
        <v>0</v>
      </c>
    </row>
    <row r="54" spans="1:15" ht="12.75" x14ac:dyDescent="0.2">
      <c r="A54" s="56">
        <v>2</v>
      </c>
      <c r="B54" s="57">
        <v>1</v>
      </c>
      <c r="C54" s="57">
        <v>2</v>
      </c>
      <c r="D54" s="57">
        <v>2</v>
      </c>
      <c r="E54" s="57" t="s">
        <v>310</v>
      </c>
      <c r="F54" s="60" t="s">
        <v>96</v>
      </c>
      <c r="G54" s="55">
        <f t="shared" si="18"/>
        <v>0</v>
      </c>
      <c r="H54" s="55">
        <f t="shared" si="19"/>
        <v>0</v>
      </c>
      <c r="I54" s="55">
        <f t="shared" si="20"/>
        <v>0</v>
      </c>
      <c r="J54" s="55">
        <f t="shared" si="21"/>
        <v>0</v>
      </c>
      <c r="K54" s="55">
        <f t="shared" si="22"/>
        <v>0</v>
      </c>
      <c r="L54" s="55">
        <f t="shared" si="23"/>
        <v>0</v>
      </c>
      <c r="M54" s="55">
        <f t="shared" si="24"/>
        <v>0</v>
      </c>
      <c r="N54" s="55">
        <f>[5]PPNE5!J54</f>
        <v>0</v>
      </c>
      <c r="O54" s="110">
        <f t="shared" si="25"/>
        <v>0</v>
      </c>
    </row>
    <row r="55" spans="1:15" ht="12.75" x14ac:dyDescent="0.2">
      <c r="A55" s="56">
        <v>2</v>
      </c>
      <c r="B55" s="57">
        <v>1</v>
      </c>
      <c r="C55" s="57">
        <v>2</v>
      </c>
      <c r="D55" s="57">
        <v>2</v>
      </c>
      <c r="E55" s="57" t="s">
        <v>311</v>
      </c>
      <c r="F55" s="58" t="s">
        <v>97</v>
      </c>
      <c r="G55" s="55">
        <f t="shared" si="18"/>
        <v>0</v>
      </c>
      <c r="H55" s="55">
        <f t="shared" si="19"/>
        <v>0</v>
      </c>
      <c r="I55" s="55">
        <f t="shared" si="20"/>
        <v>0</v>
      </c>
      <c r="J55" s="55">
        <f t="shared" si="21"/>
        <v>0</v>
      </c>
      <c r="K55" s="55">
        <f t="shared" si="22"/>
        <v>0</v>
      </c>
      <c r="L55" s="55">
        <f t="shared" si="23"/>
        <v>0</v>
      </c>
      <c r="M55" s="55">
        <f t="shared" si="24"/>
        <v>0</v>
      </c>
      <c r="N55" s="55">
        <f>[5]PPNE5!J55</f>
        <v>0</v>
      </c>
      <c r="O55" s="110">
        <f t="shared" si="25"/>
        <v>0</v>
      </c>
    </row>
    <row r="56" spans="1:15" ht="12.75" x14ac:dyDescent="0.2">
      <c r="A56" s="56">
        <v>2</v>
      </c>
      <c r="B56" s="57">
        <v>1</v>
      </c>
      <c r="C56" s="57">
        <v>2</v>
      </c>
      <c r="D56" s="57">
        <v>2</v>
      </c>
      <c r="E56" s="57" t="s">
        <v>315</v>
      </c>
      <c r="F56" s="58" t="s">
        <v>98</v>
      </c>
      <c r="G56" s="55">
        <f t="shared" si="18"/>
        <v>237048</v>
      </c>
      <c r="H56" s="55">
        <f t="shared" si="19"/>
        <v>201919.19999999998</v>
      </c>
      <c r="I56" s="55">
        <f t="shared" si="20"/>
        <v>1153824</v>
      </c>
      <c r="J56" s="55">
        <f t="shared" si="21"/>
        <v>186211.19999999998</v>
      </c>
      <c r="K56" s="55">
        <f t="shared" si="22"/>
        <v>115953.59999999999</v>
      </c>
      <c r="L56" s="55">
        <f t="shared" si="23"/>
        <v>43696.799999999996</v>
      </c>
      <c r="M56" s="55">
        <f t="shared" si="24"/>
        <v>917347.2</v>
      </c>
      <c r="N56" s="55">
        <f>[5]PPNE5!J56</f>
        <v>2856000</v>
      </c>
      <c r="O56" s="110">
        <f t="shared" si="25"/>
        <v>0.42506937423157576</v>
      </c>
    </row>
    <row r="57" spans="1:15" ht="12.75" x14ac:dyDescent="0.2">
      <c r="A57" s="56">
        <v>2</v>
      </c>
      <c r="B57" s="57">
        <v>1</v>
      </c>
      <c r="C57" s="57">
        <v>2</v>
      </c>
      <c r="D57" s="57">
        <v>2</v>
      </c>
      <c r="E57" s="57" t="s">
        <v>354</v>
      </c>
      <c r="F57" s="58" t="s">
        <v>99</v>
      </c>
      <c r="G57" s="55">
        <f t="shared" si="18"/>
        <v>0</v>
      </c>
      <c r="H57" s="55">
        <f t="shared" si="19"/>
        <v>0</v>
      </c>
      <c r="I57" s="55">
        <f t="shared" si="20"/>
        <v>0</v>
      </c>
      <c r="J57" s="55">
        <f t="shared" si="21"/>
        <v>0</v>
      </c>
      <c r="K57" s="55">
        <f t="shared" si="22"/>
        <v>0</v>
      </c>
      <c r="L57" s="55">
        <f t="shared" si="23"/>
        <v>0</v>
      </c>
      <c r="M57" s="55">
        <f t="shared" si="24"/>
        <v>0</v>
      </c>
      <c r="N57" s="55">
        <f>[5]PPNE5!J57</f>
        <v>0</v>
      </c>
      <c r="O57" s="110">
        <f t="shared" si="25"/>
        <v>0</v>
      </c>
    </row>
    <row r="58" spans="1:15" ht="12.75" x14ac:dyDescent="0.2">
      <c r="A58" s="56">
        <v>2</v>
      </c>
      <c r="B58" s="57">
        <v>1</v>
      </c>
      <c r="C58" s="57">
        <v>2</v>
      </c>
      <c r="D58" s="57">
        <v>2</v>
      </c>
      <c r="E58" s="57" t="s">
        <v>356</v>
      </c>
      <c r="F58" s="58" t="s">
        <v>100</v>
      </c>
      <c r="G58" s="55">
        <f t="shared" si="18"/>
        <v>0</v>
      </c>
      <c r="H58" s="55">
        <f t="shared" si="19"/>
        <v>0</v>
      </c>
      <c r="I58" s="55">
        <f t="shared" si="20"/>
        <v>0</v>
      </c>
      <c r="J58" s="55">
        <f t="shared" si="21"/>
        <v>0</v>
      </c>
      <c r="K58" s="55">
        <f t="shared" si="22"/>
        <v>0</v>
      </c>
      <c r="L58" s="55">
        <f t="shared" si="23"/>
        <v>0</v>
      </c>
      <c r="M58" s="55">
        <f t="shared" si="24"/>
        <v>0</v>
      </c>
      <c r="N58" s="55">
        <f>[5]PPNE5!J58</f>
        <v>0</v>
      </c>
      <c r="O58" s="110">
        <f t="shared" si="25"/>
        <v>0</v>
      </c>
    </row>
    <row r="59" spans="1:15" ht="12.75" x14ac:dyDescent="0.2">
      <c r="A59" s="56">
        <v>2</v>
      </c>
      <c r="B59" s="57">
        <v>1</v>
      </c>
      <c r="C59" s="57">
        <v>2</v>
      </c>
      <c r="D59" s="57">
        <v>2</v>
      </c>
      <c r="E59" s="57" t="s">
        <v>361</v>
      </c>
      <c r="F59" s="58" t="s">
        <v>101</v>
      </c>
      <c r="G59" s="55">
        <f t="shared" si="18"/>
        <v>0</v>
      </c>
      <c r="H59" s="55">
        <f t="shared" si="19"/>
        <v>0</v>
      </c>
      <c r="I59" s="55">
        <f t="shared" si="20"/>
        <v>0</v>
      </c>
      <c r="J59" s="55">
        <f t="shared" si="21"/>
        <v>0</v>
      </c>
      <c r="K59" s="55">
        <f t="shared" si="22"/>
        <v>0</v>
      </c>
      <c r="L59" s="55">
        <f t="shared" si="23"/>
        <v>0</v>
      </c>
      <c r="M59" s="55">
        <f t="shared" si="24"/>
        <v>0</v>
      </c>
      <c r="N59" s="55">
        <f>[5]PPNE5!J59</f>
        <v>0</v>
      </c>
      <c r="O59" s="110">
        <f t="shared" si="25"/>
        <v>0</v>
      </c>
    </row>
    <row r="60" spans="1:15" ht="12.75" x14ac:dyDescent="0.2">
      <c r="A60" s="56">
        <v>2</v>
      </c>
      <c r="B60" s="57">
        <v>1</v>
      </c>
      <c r="C60" s="57">
        <v>2</v>
      </c>
      <c r="D60" s="57">
        <v>2</v>
      </c>
      <c r="E60" s="57" t="s">
        <v>362</v>
      </c>
      <c r="F60" s="58" t="s">
        <v>102</v>
      </c>
      <c r="G60" s="55">
        <f t="shared" si="18"/>
        <v>0</v>
      </c>
      <c r="H60" s="55">
        <f t="shared" si="19"/>
        <v>0</v>
      </c>
      <c r="I60" s="55">
        <f t="shared" si="20"/>
        <v>0</v>
      </c>
      <c r="J60" s="55">
        <f t="shared" si="21"/>
        <v>0</v>
      </c>
      <c r="K60" s="55">
        <f t="shared" si="22"/>
        <v>0</v>
      </c>
      <c r="L60" s="55">
        <f t="shared" si="23"/>
        <v>0</v>
      </c>
      <c r="M60" s="55">
        <f t="shared" si="24"/>
        <v>0</v>
      </c>
      <c r="N60" s="55">
        <f>[5]PPNE5!J60</f>
        <v>0</v>
      </c>
      <c r="O60" s="110">
        <f t="shared" si="25"/>
        <v>0</v>
      </c>
    </row>
    <row r="61" spans="1:15" ht="12.75" x14ac:dyDescent="0.2">
      <c r="A61" s="56">
        <v>2</v>
      </c>
      <c r="B61" s="57">
        <v>1</v>
      </c>
      <c r="C61" s="57">
        <v>2</v>
      </c>
      <c r="D61" s="57">
        <v>2</v>
      </c>
      <c r="E61" s="57" t="s">
        <v>363</v>
      </c>
      <c r="F61" s="60" t="s">
        <v>103</v>
      </c>
      <c r="G61" s="55">
        <f t="shared" si="18"/>
        <v>0</v>
      </c>
      <c r="H61" s="55">
        <f t="shared" si="19"/>
        <v>0</v>
      </c>
      <c r="I61" s="55">
        <f t="shared" si="20"/>
        <v>0</v>
      </c>
      <c r="J61" s="55">
        <f t="shared" si="21"/>
        <v>0</v>
      </c>
      <c r="K61" s="55">
        <f t="shared" si="22"/>
        <v>0</v>
      </c>
      <c r="L61" s="55">
        <f t="shared" si="23"/>
        <v>0</v>
      </c>
      <c r="M61" s="55">
        <f t="shared" si="24"/>
        <v>0</v>
      </c>
      <c r="N61" s="55">
        <f>[5]PPNE5!J61</f>
        <v>0</v>
      </c>
      <c r="O61" s="110">
        <f t="shared" si="25"/>
        <v>0</v>
      </c>
    </row>
    <row r="62" spans="1:15" ht="12.75" x14ac:dyDescent="0.2">
      <c r="A62" s="64">
        <v>2</v>
      </c>
      <c r="B62" s="65">
        <v>1</v>
      </c>
      <c r="C62" s="65">
        <v>2</v>
      </c>
      <c r="D62" s="65">
        <v>3</v>
      </c>
      <c r="E62" s="65"/>
      <c r="F62" s="53" t="s">
        <v>44</v>
      </c>
      <c r="G62" s="66">
        <f t="shared" ref="G62:N62" si="26">G63</f>
        <v>0</v>
      </c>
      <c r="H62" s="66">
        <f t="shared" si="26"/>
        <v>0</v>
      </c>
      <c r="I62" s="66">
        <f t="shared" si="26"/>
        <v>0</v>
      </c>
      <c r="J62" s="66">
        <f t="shared" si="26"/>
        <v>0</v>
      </c>
      <c r="K62" s="66">
        <f t="shared" si="26"/>
        <v>0</v>
      </c>
      <c r="L62" s="66">
        <f t="shared" si="26"/>
        <v>0</v>
      </c>
      <c r="M62" s="66">
        <f t="shared" si="26"/>
        <v>0</v>
      </c>
      <c r="N62" s="66">
        <f t="shared" si="26"/>
        <v>0</v>
      </c>
      <c r="O62" s="120">
        <v>0</v>
      </c>
    </row>
    <row r="63" spans="1:15" ht="12.75" x14ac:dyDescent="0.2">
      <c r="A63" s="56">
        <v>2</v>
      </c>
      <c r="B63" s="57">
        <v>1</v>
      </c>
      <c r="C63" s="57">
        <v>2</v>
      </c>
      <c r="D63" s="57">
        <v>3</v>
      </c>
      <c r="E63" s="57" t="s">
        <v>308</v>
      </c>
      <c r="F63" s="58" t="s">
        <v>44</v>
      </c>
      <c r="G63" s="55">
        <f>N63*0.083</f>
        <v>0</v>
      </c>
      <c r="H63" s="55">
        <f>N63*0.0707</f>
        <v>0</v>
      </c>
      <c r="I63" s="55">
        <f>N63*0.404</f>
        <v>0</v>
      </c>
      <c r="J63" s="55">
        <f>N63*0.0652</f>
        <v>0</v>
      </c>
      <c r="K63" s="55">
        <f>N63*0.0406</f>
        <v>0</v>
      </c>
      <c r="L63" s="55">
        <f>N63*0.0153</f>
        <v>0</v>
      </c>
      <c r="M63" s="55">
        <f>N63*0.3212</f>
        <v>0</v>
      </c>
      <c r="N63" s="55">
        <f>[5]PPNE5!J63</f>
        <v>0</v>
      </c>
      <c r="O63" s="110">
        <f>IFERROR(N63/$N$19*100,"0.00")</f>
        <v>0</v>
      </c>
    </row>
    <row r="64" spans="1:15" ht="12.75" x14ac:dyDescent="0.2">
      <c r="A64" s="86">
        <v>2</v>
      </c>
      <c r="B64" s="84">
        <v>1</v>
      </c>
      <c r="C64" s="84">
        <v>3</v>
      </c>
      <c r="D64" s="84"/>
      <c r="E64" s="84"/>
      <c r="F64" s="87" t="s">
        <v>46</v>
      </c>
      <c r="G64" s="330">
        <f t="shared" ref="G64:N64" si="27">G65+G68</f>
        <v>0</v>
      </c>
      <c r="H64" s="330">
        <f t="shared" si="27"/>
        <v>0</v>
      </c>
      <c r="I64" s="330">
        <f t="shared" si="27"/>
        <v>0</v>
      </c>
      <c r="J64" s="330">
        <f t="shared" si="27"/>
        <v>0</v>
      </c>
      <c r="K64" s="330">
        <f t="shared" si="27"/>
        <v>0</v>
      </c>
      <c r="L64" s="330">
        <f t="shared" si="27"/>
        <v>0</v>
      </c>
      <c r="M64" s="330">
        <f t="shared" si="27"/>
        <v>0</v>
      </c>
      <c r="N64" s="330">
        <f t="shared" si="27"/>
        <v>0</v>
      </c>
      <c r="O64" s="119">
        <v>0</v>
      </c>
    </row>
    <row r="65" spans="1:15" ht="12.75" x14ac:dyDescent="0.2">
      <c r="A65" s="64">
        <v>2</v>
      </c>
      <c r="B65" s="65">
        <v>1</v>
      </c>
      <c r="C65" s="65">
        <v>3</v>
      </c>
      <c r="D65" s="65">
        <v>1</v>
      </c>
      <c r="E65" s="65"/>
      <c r="F65" s="61" t="s">
        <v>104</v>
      </c>
      <c r="G65" s="66">
        <f t="shared" ref="G65:N65" si="28">SUM(G66:G67)</f>
        <v>0</v>
      </c>
      <c r="H65" s="66">
        <f t="shared" si="28"/>
        <v>0</v>
      </c>
      <c r="I65" s="66">
        <f t="shared" si="28"/>
        <v>0</v>
      </c>
      <c r="J65" s="66">
        <f t="shared" si="28"/>
        <v>0</v>
      </c>
      <c r="K65" s="66">
        <f t="shared" si="28"/>
        <v>0</v>
      </c>
      <c r="L65" s="66">
        <f t="shared" si="28"/>
        <v>0</v>
      </c>
      <c r="M65" s="66">
        <f t="shared" si="28"/>
        <v>0</v>
      </c>
      <c r="N65" s="66">
        <f t="shared" si="28"/>
        <v>0</v>
      </c>
      <c r="O65" s="120">
        <v>0</v>
      </c>
    </row>
    <row r="66" spans="1:15" ht="12.75" x14ac:dyDescent="0.2">
      <c r="A66" s="62">
        <v>2</v>
      </c>
      <c r="B66" s="57">
        <v>1</v>
      </c>
      <c r="C66" s="57">
        <v>3</v>
      </c>
      <c r="D66" s="57">
        <v>1</v>
      </c>
      <c r="E66" s="57" t="s">
        <v>308</v>
      </c>
      <c r="F66" s="63" t="s">
        <v>105</v>
      </c>
      <c r="G66" s="55">
        <f>N66*0.083</f>
        <v>0</v>
      </c>
      <c r="H66" s="55">
        <f>N66*0.0707</f>
        <v>0</v>
      </c>
      <c r="I66" s="55">
        <f>N66*0.404</f>
        <v>0</v>
      </c>
      <c r="J66" s="55">
        <f>N66*0.0652</f>
        <v>0</v>
      </c>
      <c r="K66" s="55">
        <f>N66*0.0406</f>
        <v>0</v>
      </c>
      <c r="L66" s="55">
        <f>N66*0.0153</f>
        <v>0</v>
      </c>
      <c r="M66" s="55">
        <f>N66*0.3212</f>
        <v>0</v>
      </c>
      <c r="N66" s="55">
        <f>[5]PPNE5!J66</f>
        <v>0</v>
      </c>
      <c r="O66" s="110">
        <f>IFERROR(N66/$N$19*100,"0.00")</f>
        <v>0</v>
      </c>
    </row>
    <row r="67" spans="1:15" ht="12.75" x14ac:dyDescent="0.2">
      <c r="A67" s="62">
        <v>2</v>
      </c>
      <c r="B67" s="57">
        <v>1</v>
      </c>
      <c r="C67" s="57">
        <v>3</v>
      </c>
      <c r="D67" s="57">
        <v>1</v>
      </c>
      <c r="E67" s="57" t="s">
        <v>309</v>
      </c>
      <c r="F67" s="63" t="s">
        <v>106</v>
      </c>
      <c r="G67" s="55">
        <f>N67*0.083</f>
        <v>0</v>
      </c>
      <c r="H67" s="55">
        <f>N67*0.0707</f>
        <v>0</v>
      </c>
      <c r="I67" s="55">
        <f>N67*0.404</f>
        <v>0</v>
      </c>
      <c r="J67" s="55">
        <f>N67*0.0652</f>
        <v>0</v>
      </c>
      <c r="K67" s="55">
        <f>N67*0.0406</f>
        <v>0</v>
      </c>
      <c r="L67" s="55">
        <f>N67*0.0153</f>
        <v>0</v>
      </c>
      <c r="M67" s="55">
        <f>N67*0.3212</f>
        <v>0</v>
      </c>
      <c r="N67" s="55">
        <f>[5]PPNE5!J67</f>
        <v>0</v>
      </c>
      <c r="O67" s="110">
        <f>IFERROR(N67/$N$19*100,"0.00")</f>
        <v>0</v>
      </c>
    </row>
    <row r="68" spans="1:15" ht="12.75" x14ac:dyDescent="0.2">
      <c r="A68" s="64">
        <v>2</v>
      </c>
      <c r="B68" s="65">
        <v>1</v>
      </c>
      <c r="C68" s="65">
        <v>3</v>
      </c>
      <c r="D68" s="65">
        <v>2</v>
      </c>
      <c r="E68" s="65"/>
      <c r="F68" s="61" t="s">
        <v>107</v>
      </c>
      <c r="G68" s="66">
        <f t="shared" ref="G68:N68" si="29">SUM(G69:G70)</f>
        <v>0</v>
      </c>
      <c r="H68" s="66">
        <f t="shared" si="29"/>
        <v>0</v>
      </c>
      <c r="I68" s="66">
        <f t="shared" si="29"/>
        <v>0</v>
      </c>
      <c r="J68" s="66">
        <f t="shared" si="29"/>
        <v>0</v>
      </c>
      <c r="K68" s="66">
        <f t="shared" si="29"/>
        <v>0</v>
      </c>
      <c r="L68" s="66">
        <f t="shared" si="29"/>
        <v>0</v>
      </c>
      <c r="M68" s="66">
        <f t="shared" si="29"/>
        <v>0</v>
      </c>
      <c r="N68" s="66">
        <f t="shared" si="29"/>
        <v>0</v>
      </c>
      <c r="O68" s="120">
        <v>0</v>
      </c>
    </row>
    <row r="69" spans="1:15" ht="12.75" x14ac:dyDescent="0.2">
      <c r="A69" s="62">
        <v>2</v>
      </c>
      <c r="B69" s="57">
        <v>1</v>
      </c>
      <c r="C69" s="57">
        <v>3</v>
      </c>
      <c r="D69" s="57">
        <v>2</v>
      </c>
      <c r="E69" s="57" t="s">
        <v>308</v>
      </c>
      <c r="F69" s="63" t="s">
        <v>108</v>
      </c>
      <c r="G69" s="55">
        <f>N69*0.083</f>
        <v>0</v>
      </c>
      <c r="H69" s="55">
        <f>N69*0.0707</f>
        <v>0</v>
      </c>
      <c r="I69" s="55">
        <f>N69*0.404</f>
        <v>0</v>
      </c>
      <c r="J69" s="55">
        <f>N69*0.0652</f>
        <v>0</v>
      </c>
      <c r="K69" s="55">
        <f>N69*0.0406</f>
        <v>0</v>
      </c>
      <c r="L69" s="55">
        <f>N69*0.0153</f>
        <v>0</v>
      </c>
      <c r="M69" s="55">
        <f>N69*0.3212</f>
        <v>0</v>
      </c>
      <c r="N69" s="55">
        <f>[5]PPNE5!J69</f>
        <v>0</v>
      </c>
      <c r="O69" s="110">
        <f>IFERROR(N69/$N$19*100,"0.00")</f>
        <v>0</v>
      </c>
    </row>
    <row r="70" spans="1:15" ht="12.75" x14ac:dyDescent="0.2">
      <c r="A70" s="62">
        <v>2</v>
      </c>
      <c r="B70" s="57">
        <v>1</v>
      </c>
      <c r="C70" s="57">
        <v>3</v>
      </c>
      <c r="D70" s="57">
        <v>2</v>
      </c>
      <c r="E70" s="57" t="s">
        <v>309</v>
      </c>
      <c r="F70" s="63" t="s">
        <v>109</v>
      </c>
      <c r="G70" s="55">
        <f>N70*0.083</f>
        <v>0</v>
      </c>
      <c r="H70" s="55">
        <f>N70*0.0707</f>
        <v>0</v>
      </c>
      <c r="I70" s="55">
        <f>N70*0.404</f>
        <v>0</v>
      </c>
      <c r="J70" s="55">
        <f>N70*0.0652</f>
        <v>0</v>
      </c>
      <c r="K70" s="55">
        <f>N70*0.0406</f>
        <v>0</v>
      </c>
      <c r="L70" s="55">
        <f>N70*0.0153</f>
        <v>0</v>
      </c>
      <c r="M70" s="55">
        <f>N70*0.3212</f>
        <v>0</v>
      </c>
      <c r="N70" s="55">
        <f>[5]PPNE5!J70</f>
        <v>0</v>
      </c>
      <c r="O70" s="110">
        <f>IFERROR(N70/$N$19*100,"0.00")</f>
        <v>0</v>
      </c>
    </row>
    <row r="71" spans="1:15" ht="12.75" x14ac:dyDescent="0.2">
      <c r="A71" s="86">
        <v>2</v>
      </c>
      <c r="B71" s="84">
        <v>1</v>
      </c>
      <c r="C71" s="84">
        <v>4</v>
      </c>
      <c r="D71" s="84"/>
      <c r="E71" s="84"/>
      <c r="F71" s="87" t="s">
        <v>47</v>
      </c>
      <c r="G71" s="330">
        <f t="shared" ref="G71:N71" si="30">G72+G74</f>
        <v>0</v>
      </c>
      <c r="H71" s="330">
        <f t="shared" si="30"/>
        <v>0</v>
      </c>
      <c r="I71" s="330">
        <f t="shared" si="30"/>
        <v>0</v>
      </c>
      <c r="J71" s="330">
        <f t="shared" si="30"/>
        <v>0</v>
      </c>
      <c r="K71" s="330">
        <f t="shared" si="30"/>
        <v>0</v>
      </c>
      <c r="L71" s="330">
        <f t="shared" si="30"/>
        <v>0</v>
      </c>
      <c r="M71" s="330">
        <f t="shared" si="30"/>
        <v>0</v>
      </c>
      <c r="N71" s="330">
        <f t="shared" si="30"/>
        <v>0</v>
      </c>
      <c r="O71" s="119">
        <v>0</v>
      </c>
    </row>
    <row r="72" spans="1:15" ht="12.75" x14ac:dyDescent="0.2">
      <c r="A72" s="64">
        <v>2</v>
      </c>
      <c r="B72" s="65">
        <v>1</v>
      </c>
      <c r="C72" s="65">
        <v>4</v>
      </c>
      <c r="D72" s="65">
        <v>1</v>
      </c>
      <c r="E72" s="65"/>
      <c r="F72" s="61" t="s">
        <v>48</v>
      </c>
      <c r="G72" s="66">
        <f t="shared" ref="G72:N72" si="31">G73</f>
        <v>0</v>
      </c>
      <c r="H72" s="66">
        <f t="shared" si="31"/>
        <v>0</v>
      </c>
      <c r="I72" s="66">
        <f t="shared" si="31"/>
        <v>0</v>
      </c>
      <c r="J72" s="66">
        <f t="shared" si="31"/>
        <v>0</v>
      </c>
      <c r="K72" s="66">
        <f t="shared" si="31"/>
        <v>0</v>
      </c>
      <c r="L72" s="66">
        <f t="shared" si="31"/>
        <v>0</v>
      </c>
      <c r="M72" s="66">
        <f t="shared" si="31"/>
        <v>0</v>
      </c>
      <c r="N72" s="66">
        <f t="shared" si="31"/>
        <v>0</v>
      </c>
      <c r="O72" s="120">
        <v>0</v>
      </c>
    </row>
    <row r="73" spans="1:15" ht="12.75" x14ac:dyDescent="0.2">
      <c r="A73" s="56">
        <v>2</v>
      </c>
      <c r="B73" s="57">
        <v>1</v>
      </c>
      <c r="C73" s="57">
        <v>4</v>
      </c>
      <c r="D73" s="57">
        <v>1</v>
      </c>
      <c r="E73" s="57" t="s">
        <v>308</v>
      </c>
      <c r="F73" s="58" t="s">
        <v>48</v>
      </c>
      <c r="G73" s="55">
        <f>N73*0.083</f>
        <v>0</v>
      </c>
      <c r="H73" s="55">
        <f>N73*0.0707</f>
        <v>0</v>
      </c>
      <c r="I73" s="55">
        <f>N73*0.404</f>
        <v>0</v>
      </c>
      <c r="J73" s="55">
        <f>N73*0.0652</f>
        <v>0</v>
      </c>
      <c r="K73" s="55">
        <f>N73*0.0406</f>
        <v>0</v>
      </c>
      <c r="L73" s="55">
        <f>N73*0.0153</f>
        <v>0</v>
      </c>
      <c r="M73" s="55">
        <f>N73*0.3212</f>
        <v>0</v>
      </c>
      <c r="N73" s="55">
        <f>[5]PPNE5!J73</f>
        <v>0</v>
      </c>
      <c r="O73" s="110">
        <f>IFERROR(N73/$N$19*100,"0.00")</f>
        <v>0</v>
      </c>
    </row>
    <row r="74" spans="1:15" ht="12.75" x14ac:dyDescent="0.2">
      <c r="A74" s="64">
        <v>2</v>
      </c>
      <c r="B74" s="65">
        <v>1</v>
      </c>
      <c r="C74" s="65">
        <v>4</v>
      </c>
      <c r="D74" s="65">
        <v>2</v>
      </c>
      <c r="E74" s="65"/>
      <c r="F74" s="61" t="s">
        <v>113</v>
      </c>
      <c r="G74" s="66">
        <f t="shared" ref="G74:N74" si="32">SUM(G75:G78)</f>
        <v>0</v>
      </c>
      <c r="H74" s="66">
        <f t="shared" si="32"/>
        <v>0</v>
      </c>
      <c r="I74" s="66">
        <f t="shared" si="32"/>
        <v>0</v>
      </c>
      <c r="J74" s="66">
        <f t="shared" si="32"/>
        <v>0</v>
      </c>
      <c r="K74" s="66">
        <f t="shared" si="32"/>
        <v>0</v>
      </c>
      <c r="L74" s="66">
        <f t="shared" si="32"/>
        <v>0</v>
      </c>
      <c r="M74" s="66">
        <f t="shared" si="32"/>
        <v>0</v>
      </c>
      <c r="N74" s="66">
        <f t="shared" si="32"/>
        <v>0</v>
      </c>
      <c r="O74" s="120">
        <v>0</v>
      </c>
    </row>
    <row r="75" spans="1:15" ht="12.75" x14ac:dyDescent="0.2">
      <c r="A75" s="111">
        <v>2</v>
      </c>
      <c r="B75" s="112">
        <v>1</v>
      </c>
      <c r="C75" s="112">
        <v>4</v>
      </c>
      <c r="D75" s="112">
        <v>2</v>
      </c>
      <c r="E75" s="112" t="s">
        <v>308</v>
      </c>
      <c r="F75" s="130" t="s">
        <v>110</v>
      </c>
      <c r="G75" s="55">
        <f>N75*0.083</f>
        <v>0</v>
      </c>
      <c r="H75" s="55">
        <f>N75*0.0707</f>
        <v>0</v>
      </c>
      <c r="I75" s="55">
        <f>N75*0.404</f>
        <v>0</v>
      </c>
      <c r="J75" s="55">
        <f>N75*0.0652</f>
        <v>0</v>
      </c>
      <c r="K75" s="55">
        <f>N75*0.0406</f>
        <v>0</v>
      </c>
      <c r="L75" s="55">
        <f>N75*0.0153</f>
        <v>0</v>
      </c>
      <c r="M75" s="55">
        <f>N75*0.3212</f>
        <v>0</v>
      </c>
      <c r="N75" s="55">
        <f>[5]PPNE5!J75</f>
        <v>0</v>
      </c>
      <c r="O75" s="116">
        <f>IFERROR(N75/$N$19*100,"0.00")</f>
        <v>0</v>
      </c>
    </row>
    <row r="76" spans="1:15" ht="12.75" x14ac:dyDescent="0.2">
      <c r="A76" s="56">
        <v>2</v>
      </c>
      <c r="B76" s="57">
        <v>1</v>
      </c>
      <c r="C76" s="57">
        <v>4</v>
      </c>
      <c r="D76" s="57">
        <v>2</v>
      </c>
      <c r="E76" s="57" t="s">
        <v>309</v>
      </c>
      <c r="F76" s="58" t="s">
        <v>111</v>
      </c>
      <c r="G76" s="55">
        <f>N76*0.083</f>
        <v>0</v>
      </c>
      <c r="H76" s="55">
        <f>N76*0.0707</f>
        <v>0</v>
      </c>
      <c r="I76" s="55">
        <f>N76*0.404</f>
        <v>0</v>
      </c>
      <c r="J76" s="55">
        <f>N76*0.0652</f>
        <v>0</v>
      </c>
      <c r="K76" s="55">
        <f>N76*0.0406</f>
        <v>0</v>
      </c>
      <c r="L76" s="55">
        <f>N76*0.0153</f>
        <v>0</v>
      </c>
      <c r="M76" s="55">
        <f>N76*0.3212</f>
        <v>0</v>
      </c>
      <c r="N76" s="55">
        <f>[5]PPNE5!J76</f>
        <v>0</v>
      </c>
      <c r="O76" s="110">
        <f>IFERROR(N76/$N$19*100,"0.00")</f>
        <v>0</v>
      </c>
    </row>
    <row r="77" spans="1:15" ht="12.75" x14ac:dyDescent="0.2">
      <c r="A77" s="56">
        <v>2</v>
      </c>
      <c r="B77" s="57">
        <v>1</v>
      </c>
      <c r="C77" s="57">
        <v>4</v>
      </c>
      <c r="D77" s="57">
        <v>2</v>
      </c>
      <c r="E77" s="57" t="s">
        <v>310</v>
      </c>
      <c r="F77" s="58" t="s">
        <v>112</v>
      </c>
      <c r="G77" s="55">
        <f>N77*0.083</f>
        <v>0</v>
      </c>
      <c r="H77" s="55">
        <f>N77*0.0707</f>
        <v>0</v>
      </c>
      <c r="I77" s="55">
        <f>N77*0.404</f>
        <v>0</v>
      </c>
      <c r="J77" s="55">
        <f>N77*0.0652</f>
        <v>0</v>
      </c>
      <c r="K77" s="55">
        <f>N77*0.0406</f>
        <v>0</v>
      </c>
      <c r="L77" s="55">
        <f>N77*0.0153</f>
        <v>0</v>
      </c>
      <c r="M77" s="55">
        <f>N77*0.3212</f>
        <v>0</v>
      </c>
      <c r="N77" s="55">
        <f>[5]PPNE5!J77</f>
        <v>0</v>
      </c>
      <c r="O77" s="110">
        <f>IFERROR(N77/$N$19*100,"0.00")</f>
        <v>0</v>
      </c>
    </row>
    <row r="78" spans="1:15" ht="12.75" x14ac:dyDescent="0.2">
      <c r="A78" s="56">
        <v>2</v>
      </c>
      <c r="B78" s="57">
        <v>1</v>
      </c>
      <c r="C78" s="57">
        <v>4</v>
      </c>
      <c r="D78" s="57">
        <v>2</v>
      </c>
      <c r="E78" s="57" t="s">
        <v>311</v>
      </c>
      <c r="F78" s="58" t="s">
        <v>364</v>
      </c>
      <c r="G78" s="55">
        <f>N78*0.083</f>
        <v>0</v>
      </c>
      <c r="H78" s="55">
        <f>N78*0.0707</f>
        <v>0</v>
      </c>
      <c r="I78" s="55">
        <f>N78*0.404</f>
        <v>0</v>
      </c>
      <c r="J78" s="55">
        <f>N78*0.0652</f>
        <v>0</v>
      </c>
      <c r="K78" s="55">
        <f>N78*0.0406</f>
        <v>0</v>
      </c>
      <c r="L78" s="55">
        <f>N78*0.0153</f>
        <v>0</v>
      </c>
      <c r="M78" s="55">
        <f>N78*0.3212</f>
        <v>0</v>
      </c>
      <c r="N78" s="55">
        <f>[5]PPNE5!J78</f>
        <v>0</v>
      </c>
      <c r="O78" s="110">
        <f>IFERROR(N78/$N$19*100,"0.00")</f>
        <v>0</v>
      </c>
    </row>
    <row r="79" spans="1:15" ht="12.75" x14ac:dyDescent="0.2">
      <c r="A79" s="86">
        <v>2</v>
      </c>
      <c r="B79" s="84">
        <v>1</v>
      </c>
      <c r="C79" s="84">
        <v>5</v>
      </c>
      <c r="D79" s="84"/>
      <c r="E79" s="84"/>
      <c r="F79" s="87" t="s">
        <v>365</v>
      </c>
      <c r="G79" s="330">
        <f t="shared" ref="G79:N79" si="33">G80+G82+G84+G86</f>
        <v>3824445.2189200004</v>
      </c>
      <c r="H79" s="330">
        <f t="shared" si="33"/>
        <v>3257690.0840680003</v>
      </c>
      <c r="I79" s="330">
        <f t="shared" si="33"/>
        <v>18615371.90896</v>
      </c>
      <c r="J79" s="330">
        <f t="shared" si="33"/>
        <v>3004262.9912479995</v>
      </c>
      <c r="K79" s="330">
        <f t="shared" si="33"/>
        <v>1870752.7215439999</v>
      </c>
      <c r="L79" s="330">
        <f t="shared" si="33"/>
        <v>704988.09457199997</v>
      </c>
      <c r="M79" s="330">
        <f t="shared" si="33"/>
        <v>14800142.220688</v>
      </c>
      <c r="N79" s="330">
        <f t="shared" si="33"/>
        <v>46077653.240000002</v>
      </c>
      <c r="O79" s="119">
        <v>6.857912895233313</v>
      </c>
    </row>
    <row r="80" spans="1:15" ht="12.75" x14ac:dyDescent="0.2">
      <c r="A80" s="64">
        <v>2</v>
      </c>
      <c r="B80" s="65">
        <v>1</v>
      </c>
      <c r="C80" s="65">
        <v>5</v>
      </c>
      <c r="D80" s="65">
        <v>1</v>
      </c>
      <c r="E80" s="65"/>
      <c r="F80" s="53" t="s">
        <v>114</v>
      </c>
      <c r="G80" s="66">
        <f t="shared" ref="G80:N80" si="34">G81</f>
        <v>1772677.3339200004</v>
      </c>
      <c r="H80" s="66">
        <f t="shared" si="34"/>
        <v>1509979.3675680002</v>
      </c>
      <c r="I80" s="66">
        <f t="shared" si="34"/>
        <v>8628453.5289600007</v>
      </c>
      <c r="J80" s="66">
        <f t="shared" si="34"/>
        <v>1392512.797248</v>
      </c>
      <c r="K80" s="66">
        <f t="shared" si="34"/>
        <v>867116.86454400001</v>
      </c>
      <c r="L80" s="66">
        <f t="shared" si="34"/>
        <v>326770.64107200003</v>
      </c>
      <c r="M80" s="66">
        <f t="shared" si="34"/>
        <v>6860047.7066880008</v>
      </c>
      <c r="N80" s="66">
        <f t="shared" si="34"/>
        <v>21357558.240000002</v>
      </c>
      <c r="O80" s="120">
        <v>3.178726861411497</v>
      </c>
    </row>
    <row r="81" spans="1:15" ht="12.75" x14ac:dyDescent="0.2">
      <c r="A81" s="56">
        <v>2</v>
      </c>
      <c r="B81" s="57">
        <v>1</v>
      </c>
      <c r="C81" s="57">
        <v>5</v>
      </c>
      <c r="D81" s="57">
        <v>1</v>
      </c>
      <c r="E81" s="57" t="s">
        <v>308</v>
      </c>
      <c r="F81" s="58" t="s">
        <v>114</v>
      </c>
      <c r="G81" s="55">
        <f>N81*0.083</f>
        <v>1772677.3339200004</v>
      </c>
      <c r="H81" s="55">
        <f>N81*0.0707</f>
        <v>1509979.3675680002</v>
      </c>
      <c r="I81" s="55">
        <f>N81*0.404</f>
        <v>8628453.5289600007</v>
      </c>
      <c r="J81" s="55">
        <f>N81*0.0652</f>
        <v>1392512.797248</v>
      </c>
      <c r="K81" s="55">
        <f>N81*0.0406</f>
        <v>867116.86454400001</v>
      </c>
      <c r="L81" s="55">
        <f>N81*0.0153</f>
        <v>326770.64107200003</v>
      </c>
      <c r="M81" s="55">
        <f>N81*0.3212</f>
        <v>6860047.7066880008</v>
      </c>
      <c r="N81" s="55">
        <f>[5]PPNE5!J81</f>
        <v>21357558.240000002</v>
      </c>
      <c r="O81" s="110">
        <f>IFERROR(N81/$N$19*100,"0.00")</f>
        <v>3.178726861411497</v>
      </c>
    </row>
    <row r="82" spans="1:15" ht="12.75" x14ac:dyDescent="0.2">
      <c r="A82" s="64">
        <v>2</v>
      </c>
      <c r="B82" s="65">
        <v>1</v>
      </c>
      <c r="C82" s="65">
        <v>5</v>
      </c>
      <c r="D82" s="65">
        <v>2</v>
      </c>
      <c r="E82" s="65"/>
      <c r="F82" s="61" t="s">
        <v>115</v>
      </c>
      <c r="G82" s="66">
        <f t="shared" ref="G82:N82" si="35">G83</f>
        <v>1769247.007</v>
      </c>
      <c r="H82" s="66">
        <f t="shared" si="35"/>
        <v>1507057.3903000001</v>
      </c>
      <c r="I82" s="66">
        <f t="shared" si="35"/>
        <v>8611756.5160000008</v>
      </c>
      <c r="J82" s="66">
        <f t="shared" si="35"/>
        <v>1389818.1307999999</v>
      </c>
      <c r="K82" s="66">
        <f t="shared" si="35"/>
        <v>865438.8973999999</v>
      </c>
      <c r="L82" s="66">
        <f t="shared" si="35"/>
        <v>326138.30369999999</v>
      </c>
      <c r="M82" s="66">
        <f t="shared" si="35"/>
        <v>6846772.7547999993</v>
      </c>
      <c r="N82" s="66">
        <f t="shared" si="35"/>
        <v>21316229</v>
      </c>
      <c r="O82" s="120">
        <v>3.1725756729716275</v>
      </c>
    </row>
    <row r="83" spans="1:15" ht="12.75" x14ac:dyDescent="0.2">
      <c r="A83" s="56">
        <v>2</v>
      </c>
      <c r="B83" s="57">
        <v>1</v>
      </c>
      <c r="C83" s="57">
        <v>5</v>
      </c>
      <c r="D83" s="57">
        <v>2</v>
      </c>
      <c r="E83" s="57" t="s">
        <v>308</v>
      </c>
      <c r="F83" s="58" t="s">
        <v>115</v>
      </c>
      <c r="G83" s="55">
        <f>N83*0.083</f>
        <v>1769247.007</v>
      </c>
      <c r="H83" s="55">
        <f>N83*0.0707</f>
        <v>1507057.3903000001</v>
      </c>
      <c r="I83" s="55">
        <f>N83*0.404</f>
        <v>8611756.5160000008</v>
      </c>
      <c r="J83" s="55">
        <f>N83*0.0652</f>
        <v>1389818.1307999999</v>
      </c>
      <c r="K83" s="55">
        <f>N83*0.0406</f>
        <v>865438.8973999999</v>
      </c>
      <c r="L83" s="55">
        <f>N83*0.0153</f>
        <v>326138.30369999999</v>
      </c>
      <c r="M83" s="55">
        <f>N83*0.3212</f>
        <v>6846772.7547999993</v>
      </c>
      <c r="N83" s="55">
        <f>[5]PPNE5!J83</f>
        <v>21316229</v>
      </c>
      <c r="O83" s="110">
        <f>IFERROR(N83/$N$19*100,"0.00")</f>
        <v>3.1725756729716275</v>
      </c>
    </row>
    <row r="84" spans="1:15" ht="12.75" x14ac:dyDescent="0.2">
      <c r="A84" s="64">
        <v>2</v>
      </c>
      <c r="B84" s="65">
        <v>1</v>
      </c>
      <c r="C84" s="65">
        <v>5</v>
      </c>
      <c r="D84" s="65">
        <v>3</v>
      </c>
      <c r="E84" s="65"/>
      <c r="F84" s="61" t="s">
        <v>116</v>
      </c>
      <c r="G84" s="66">
        <f t="shared" ref="G84:N84" si="36">G85</f>
        <v>282520.87800000003</v>
      </c>
      <c r="H84" s="66">
        <f t="shared" si="36"/>
        <v>240653.32620000001</v>
      </c>
      <c r="I84" s="66">
        <f t="shared" si="36"/>
        <v>1375161.8640000001</v>
      </c>
      <c r="J84" s="66">
        <f t="shared" si="36"/>
        <v>221932.06319999998</v>
      </c>
      <c r="K84" s="66">
        <f t="shared" si="36"/>
        <v>138196.9596</v>
      </c>
      <c r="L84" s="66">
        <f t="shared" si="36"/>
        <v>52079.149799999999</v>
      </c>
      <c r="M84" s="66">
        <f t="shared" si="36"/>
        <v>1093321.7592</v>
      </c>
      <c r="N84" s="66">
        <f t="shared" si="36"/>
        <v>3403866</v>
      </c>
      <c r="O84" s="120">
        <v>0.50661036085018796</v>
      </c>
    </row>
    <row r="85" spans="1:15" ht="12.75" x14ac:dyDescent="0.2">
      <c r="A85" s="56">
        <v>2</v>
      </c>
      <c r="B85" s="57">
        <v>1</v>
      </c>
      <c r="C85" s="57">
        <v>5</v>
      </c>
      <c r="D85" s="57">
        <v>3</v>
      </c>
      <c r="E85" s="57" t="s">
        <v>308</v>
      </c>
      <c r="F85" s="58" t="s">
        <v>116</v>
      </c>
      <c r="G85" s="55">
        <f>N85*0.083</f>
        <v>282520.87800000003</v>
      </c>
      <c r="H85" s="55">
        <f>N85*0.0707</f>
        <v>240653.32620000001</v>
      </c>
      <c r="I85" s="55">
        <f>N85*0.404</f>
        <v>1375161.8640000001</v>
      </c>
      <c r="J85" s="55">
        <f>N85*0.0652</f>
        <v>221932.06319999998</v>
      </c>
      <c r="K85" s="55">
        <f>N85*0.0406</f>
        <v>138196.9596</v>
      </c>
      <c r="L85" s="55">
        <f>N85*0.0153</f>
        <v>52079.149799999999</v>
      </c>
      <c r="M85" s="55">
        <f>N85*0.3212</f>
        <v>1093321.7592</v>
      </c>
      <c r="N85" s="55">
        <f>[5]PPNE5!J85</f>
        <v>3403866</v>
      </c>
      <c r="O85" s="110">
        <f>IFERROR(N85/$N$19*100,"0.00")</f>
        <v>0.50661036085018796</v>
      </c>
    </row>
    <row r="86" spans="1:15" ht="12.75" x14ac:dyDescent="0.2">
      <c r="A86" s="64">
        <v>2</v>
      </c>
      <c r="B86" s="65">
        <v>1</v>
      </c>
      <c r="C86" s="65">
        <v>5</v>
      </c>
      <c r="D86" s="65">
        <v>4</v>
      </c>
      <c r="E86" s="65"/>
      <c r="F86" s="61" t="s">
        <v>117</v>
      </c>
      <c r="G86" s="66">
        <f t="shared" ref="G86:N86" si="37">G87</f>
        <v>0</v>
      </c>
      <c r="H86" s="66">
        <f t="shared" si="37"/>
        <v>0</v>
      </c>
      <c r="I86" s="66">
        <f t="shared" si="37"/>
        <v>0</v>
      </c>
      <c r="J86" s="66">
        <f t="shared" si="37"/>
        <v>0</v>
      </c>
      <c r="K86" s="66">
        <f t="shared" si="37"/>
        <v>0</v>
      </c>
      <c r="L86" s="66">
        <f t="shared" si="37"/>
        <v>0</v>
      </c>
      <c r="M86" s="66">
        <f t="shared" si="37"/>
        <v>0</v>
      </c>
      <c r="N86" s="66">
        <f t="shared" si="37"/>
        <v>0</v>
      </c>
      <c r="O86" s="120">
        <v>0</v>
      </c>
    </row>
    <row r="87" spans="1:15" ht="12.75" x14ac:dyDescent="0.2">
      <c r="A87" s="56">
        <v>2</v>
      </c>
      <c r="B87" s="57">
        <v>1</v>
      </c>
      <c r="C87" s="57">
        <v>5</v>
      </c>
      <c r="D87" s="57">
        <v>4</v>
      </c>
      <c r="E87" s="57" t="s">
        <v>308</v>
      </c>
      <c r="F87" s="58" t="s">
        <v>117</v>
      </c>
      <c r="G87" s="55">
        <f>N87*0.083</f>
        <v>0</v>
      </c>
      <c r="H87" s="55">
        <f>N87*0.0707</f>
        <v>0</v>
      </c>
      <c r="I87" s="55">
        <f>N87*0.404</f>
        <v>0</v>
      </c>
      <c r="J87" s="55">
        <f>N87*0.0652</f>
        <v>0</v>
      </c>
      <c r="K87" s="55">
        <f>N87*0.0406</f>
        <v>0</v>
      </c>
      <c r="L87" s="55">
        <f>N87*0.0153</f>
        <v>0</v>
      </c>
      <c r="M87" s="55">
        <f>N87*0.3212</f>
        <v>0</v>
      </c>
      <c r="N87" s="55">
        <f>[5]PPNE5!J87</f>
        <v>0</v>
      </c>
      <c r="O87" s="110">
        <f>IFERROR(N87/$N$19*100,"0.00")</f>
        <v>0</v>
      </c>
    </row>
    <row r="88" spans="1:15" ht="12.75" x14ac:dyDescent="0.2">
      <c r="A88" s="88">
        <v>2</v>
      </c>
      <c r="B88" s="89">
        <v>2</v>
      </c>
      <c r="C88" s="90"/>
      <c r="D88" s="90"/>
      <c r="E88" s="90"/>
      <c r="F88" s="91" t="s">
        <v>366</v>
      </c>
      <c r="G88" s="331">
        <f t="shared" ref="G88:N88" si="38">+G89+G107+G112+G117+G126+G147+G166+G184</f>
        <v>3047377.5949300001</v>
      </c>
      <c r="H88" s="331">
        <f t="shared" si="38"/>
        <v>2595778.2645969996</v>
      </c>
      <c r="I88" s="331">
        <f t="shared" si="38"/>
        <v>14833018.654840002</v>
      </c>
      <c r="J88" s="331">
        <f t="shared" si="38"/>
        <v>2393843.604692</v>
      </c>
      <c r="K88" s="331">
        <f t="shared" si="38"/>
        <v>1490644.9440259999</v>
      </c>
      <c r="L88" s="331">
        <f t="shared" si="38"/>
        <v>561745.50846299995</v>
      </c>
      <c r="M88" s="331">
        <f t="shared" si="38"/>
        <v>11792984.138451999</v>
      </c>
      <c r="N88" s="331">
        <f t="shared" si="38"/>
        <v>36715392.710000001</v>
      </c>
      <c r="O88" s="118">
        <v>5.4644919481464491</v>
      </c>
    </row>
    <row r="89" spans="1:15" ht="12.75" x14ac:dyDescent="0.2">
      <c r="A89" s="86">
        <v>2</v>
      </c>
      <c r="B89" s="84">
        <v>2</v>
      </c>
      <c r="C89" s="84">
        <v>1</v>
      </c>
      <c r="D89" s="84"/>
      <c r="E89" s="84"/>
      <c r="F89" s="87" t="s">
        <v>29</v>
      </c>
      <c r="G89" s="330">
        <f t="shared" ref="G89:N89" si="39">+G90+G92+G94+G96+G98+G100+G103+G105</f>
        <v>229745.77952000001</v>
      </c>
      <c r="H89" s="330">
        <f t="shared" si="39"/>
        <v>195699.115808</v>
      </c>
      <c r="I89" s="330">
        <f t="shared" si="39"/>
        <v>1118280.66176</v>
      </c>
      <c r="J89" s="330">
        <f t="shared" si="39"/>
        <v>180474.99788799998</v>
      </c>
      <c r="K89" s="330">
        <f t="shared" si="39"/>
        <v>112381.670464</v>
      </c>
      <c r="L89" s="330">
        <f t="shared" si="39"/>
        <v>42350.728031999999</v>
      </c>
      <c r="M89" s="330">
        <f t="shared" si="39"/>
        <v>889088.48652799998</v>
      </c>
      <c r="N89" s="330">
        <f t="shared" si="39"/>
        <v>2768021.44</v>
      </c>
      <c r="O89" s="119">
        <v>0.41197518955195567</v>
      </c>
    </row>
    <row r="90" spans="1:15" ht="12.75" x14ac:dyDescent="0.2">
      <c r="A90" s="64">
        <v>2</v>
      </c>
      <c r="B90" s="65">
        <v>2</v>
      </c>
      <c r="C90" s="65">
        <v>1</v>
      </c>
      <c r="D90" s="65">
        <v>1</v>
      </c>
      <c r="E90" s="65"/>
      <c r="F90" s="53" t="s">
        <v>118</v>
      </c>
      <c r="G90" s="66">
        <f t="shared" ref="G90:N90" si="40">G91</f>
        <v>0</v>
      </c>
      <c r="H90" s="66">
        <f t="shared" si="40"/>
        <v>0</v>
      </c>
      <c r="I90" s="66">
        <f t="shared" si="40"/>
        <v>0</v>
      </c>
      <c r="J90" s="66">
        <f t="shared" si="40"/>
        <v>0</v>
      </c>
      <c r="K90" s="66">
        <f t="shared" si="40"/>
        <v>0</v>
      </c>
      <c r="L90" s="66">
        <f t="shared" si="40"/>
        <v>0</v>
      </c>
      <c r="M90" s="66">
        <f t="shared" si="40"/>
        <v>0</v>
      </c>
      <c r="N90" s="66">
        <f t="shared" si="40"/>
        <v>0</v>
      </c>
      <c r="O90" s="120">
        <v>0</v>
      </c>
    </row>
    <row r="91" spans="1:15" ht="12.75" x14ac:dyDescent="0.2">
      <c r="A91" s="62">
        <v>2</v>
      </c>
      <c r="B91" s="57">
        <v>2</v>
      </c>
      <c r="C91" s="57">
        <v>1</v>
      </c>
      <c r="D91" s="57">
        <v>1</v>
      </c>
      <c r="E91" s="57" t="s">
        <v>308</v>
      </c>
      <c r="F91" s="63" t="s">
        <v>118</v>
      </c>
      <c r="G91" s="55">
        <f>N91*0.083</f>
        <v>0</v>
      </c>
      <c r="H91" s="55">
        <f>N91*0.0707</f>
        <v>0</v>
      </c>
      <c r="I91" s="55">
        <f>N91*0.404</f>
        <v>0</v>
      </c>
      <c r="J91" s="55">
        <f>N91*0.0652</f>
        <v>0</v>
      </c>
      <c r="K91" s="55">
        <f>N91*0.0406</f>
        <v>0</v>
      </c>
      <c r="L91" s="55">
        <f>N91*0.0153</f>
        <v>0</v>
      </c>
      <c r="M91" s="55">
        <f>N91*0.3212</f>
        <v>0</v>
      </c>
      <c r="N91" s="55">
        <f>[5]PPNE5!J91</f>
        <v>0</v>
      </c>
      <c r="O91" s="110">
        <f>IFERROR(N91/$N$19*100,"0.00")</f>
        <v>0</v>
      </c>
    </row>
    <row r="92" spans="1:15" ht="12.75" x14ac:dyDescent="0.2">
      <c r="A92" s="64">
        <v>2</v>
      </c>
      <c r="B92" s="65">
        <v>2</v>
      </c>
      <c r="C92" s="65">
        <v>1</v>
      </c>
      <c r="D92" s="65">
        <v>2</v>
      </c>
      <c r="E92" s="65"/>
      <c r="F92" s="53" t="s">
        <v>119</v>
      </c>
      <c r="G92" s="66">
        <f t="shared" ref="G92:N92" si="41">G93</f>
        <v>25532.579520000003</v>
      </c>
      <c r="H92" s="66">
        <f t="shared" si="41"/>
        <v>21748.835808</v>
      </c>
      <c r="I92" s="66">
        <f t="shared" si="41"/>
        <v>124279.06176000001</v>
      </c>
      <c r="J92" s="66">
        <f t="shared" si="41"/>
        <v>20056.917888</v>
      </c>
      <c r="K92" s="66">
        <f t="shared" si="41"/>
        <v>12489.430463999999</v>
      </c>
      <c r="L92" s="66">
        <f t="shared" si="41"/>
        <v>4706.6080320000001</v>
      </c>
      <c r="M92" s="66">
        <f t="shared" si="41"/>
        <v>98808.006527999998</v>
      </c>
      <c r="N92" s="66">
        <f t="shared" si="41"/>
        <v>307621.44</v>
      </c>
      <c r="O92" s="120">
        <v>4.5784472339291393E-2</v>
      </c>
    </row>
    <row r="93" spans="1:15" ht="12.75" x14ac:dyDescent="0.2">
      <c r="A93" s="62">
        <v>2</v>
      </c>
      <c r="B93" s="57">
        <v>2</v>
      </c>
      <c r="C93" s="57">
        <v>1</v>
      </c>
      <c r="D93" s="57">
        <v>2</v>
      </c>
      <c r="E93" s="57" t="s">
        <v>308</v>
      </c>
      <c r="F93" s="63" t="s">
        <v>119</v>
      </c>
      <c r="G93" s="55">
        <f>N93*0.083</f>
        <v>25532.579520000003</v>
      </c>
      <c r="H93" s="55">
        <f>N93*0.0707</f>
        <v>21748.835808</v>
      </c>
      <c r="I93" s="55">
        <f>N93*0.404</f>
        <v>124279.06176000001</v>
      </c>
      <c r="J93" s="55">
        <f>N93*0.0652</f>
        <v>20056.917888</v>
      </c>
      <c r="K93" s="55">
        <f>N93*0.0406</f>
        <v>12489.430463999999</v>
      </c>
      <c r="L93" s="55">
        <f>N93*0.0153</f>
        <v>4706.6080320000001</v>
      </c>
      <c r="M93" s="55">
        <f>N93*0.3212</f>
        <v>98808.006527999998</v>
      </c>
      <c r="N93" s="55">
        <f>[5]PPNE5!J93</f>
        <v>307621.44</v>
      </c>
      <c r="O93" s="110">
        <f>IFERROR(N93/$N$19*100,"0.00")</f>
        <v>4.5784472339291393E-2</v>
      </c>
    </row>
    <row r="94" spans="1:15" ht="12.75" x14ac:dyDescent="0.2">
      <c r="A94" s="64">
        <v>2</v>
      </c>
      <c r="B94" s="65">
        <v>2</v>
      </c>
      <c r="C94" s="65">
        <v>1</v>
      </c>
      <c r="D94" s="65">
        <v>3</v>
      </c>
      <c r="E94" s="65"/>
      <c r="F94" s="53" t="s">
        <v>120</v>
      </c>
      <c r="G94" s="66">
        <f t="shared" ref="G94:N94" si="42">G95</f>
        <v>16600</v>
      </c>
      <c r="H94" s="66">
        <f t="shared" si="42"/>
        <v>14140</v>
      </c>
      <c r="I94" s="66">
        <f t="shared" si="42"/>
        <v>80800</v>
      </c>
      <c r="J94" s="66">
        <f t="shared" si="42"/>
        <v>13039.999999999998</v>
      </c>
      <c r="K94" s="66">
        <f t="shared" si="42"/>
        <v>8119.9999999999991</v>
      </c>
      <c r="L94" s="66">
        <f t="shared" si="42"/>
        <v>3060</v>
      </c>
      <c r="M94" s="66">
        <f t="shared" si="42"/>
        <v>64240</v>
      </c>
      <c r="N94" s="66">
        <f t="shared" si="42"/>
        <v>200000</v>
      </c>
      <c r="O94" s="120">
        <v>2.9766762901370852E-2</v>
      </c>
    </row>
    <row r="95" spans="1:15" ht="12.75" x14ac:dyDescent="0.2">
      <c r="A95" s="56">
        <v>2</v>
      </c>
      <c r="B95" s="57">
        <v>2</v>
      </c>
      <c r="C95" s="57">
        <v>1</v>
      </c>
      <c r="D95" s="57">
        <v>3</v>
      </c>
      <c r="E95" s="57" t="s">
        <v>308</v>
      </c>
      <c r="F95" s="58" t="s">
        <v>120</v>
      </c>
      <c r="G95" s="55">
        <f>N95*0.083</f>
        <v>16600</v>
      </c>
      <c r="H95" s="55">
        <f>N95*0.0707</f>
        <v>14140</v>
      </c>
      <c r="I95" s="55">
        <f>N95*0.404</f>
        <v>80800</v>
      </c>
      <c r="J95" s="55">
        <f>N95*0.0652</f>
        <v>13039.999999999998</v>
      </c>
      <c r="K95" s="55">
        <f>N95*0.0406</f>
        <v>8119.9999999999991</v>
      </c>
      <c r="L95" s="55">
        <f>N95*0.0153</f>
        <v>3060</v>
      </c>
      <c r="M95" s="55">
        <f>N95*0.3212</f>
        <v>64240</v>
      </c>
      <c r="N95" s="55">
        <f>[5]PPNE5!J95</f>
        <v>200000</v>
      </c>
      <c r="O95" s="110">
        <f>IFERROR(N95/$N$19*100,"0.00")</f>
        <v>2.9766762901370852E-2</v>
      </c>
    </row>
    <row r="96" spans="1:15" ht="12.75" x14ac:dyDescent="0.2">
      <c r="A96" s="64">
        <v>2</v>
      </c>
      <c r="B96" s="65">
        <v>2</v>
      </c>
      <c r="C96" s="65">
        <v>1</v>
      </c>
      <c r="D96" s="65">
        <v>4</v>
      </c>
      <c r="E96" s="65"/>
      <c r="F96" s="53" t="s">
        <v>121</v>
      </c>
      <c r="G96" s="66">
        <f t="shared" ref="G96:N96" si="43">G97</f>
        <v>0</v>
      </c>
      <c r="H96" s="66">
        <f t="shared" si="43"/>
        <v>0</v>
      </c>
      <c r="I96" s="66">
        <f t="shared" si="43"/>
        <v>0</v>
      </c>
      <c r="J96" s="66">
        <f t="shared" si="43"/>
        <v>0</v>
      </c>
      <c r="K96" s="66">
        <f t="shared" si="43"/>
        <v>0</v>
      </c>
      <c r="L96" s="66">
        <f t="shared" si="43"/>
        <v>0</v>
      </c>
      <c r="M96" s="66">
        <f t="shared" si="43"/>
        <v>0</v>
      </c>
      <c r="N96" s="66">
        <f t="shared" si="43"/>
        <v>0</v>
      </c>
      <c r="O96" s="120">
        <v>0</v>
      </c>
    </row>
    <row r="97" spans="1:15" ht="12.75" x14ac:dyDescent="0.2">
      <c r="A97" s="62">
        <v>2</v>
      </c>
      <c r="B97" s="57">
        <v>2</v>
      </c>
      <c r="C97" s="57">
        <v>1</v>
      </c>
      <c r="D97" s="57">
        <v>4</v>
      </c>
      <c r="E97" s="57" t="s">
        <v>308</v>
      </c>
      <c r="F97" s="63" t="s">
        <v>121</v>
      </c>
      <c r="G97" s="55">
        <f>N97*0.083</f>
        <v>0</v>
      </c>
      <c r="H97" s="55">
        <f>N97*0.0707</f>
        <v>0</v>
      </c>
      <c r="I97" s="55">
        <f>N97*0.404</f>
        <v>0</v>
      </c>
      <c r="J97" s="55">
        <f>N97*0.0652</f>
        <v>0</v>
      </c>
      <c r="K97" s="55">
        <f>N97*0.0406</f>
        <v>0</v>
      </c>
      <c r="L97" s="55">
        <f>N97*0.0153</f>
        <v>0</v>
      </c>
      <c r="M97" s="55">
        <f>N97*0.3212</f>
        <v>0</v>
      </c>
      <c r="N97" s="55">
        <f>[5]PPNE5!J97</f>
        <v>0</v>
      </c>
      <c r="O97" s="110">
        <f>IFERROR(N97/$N$19*100,"0.00")</f>
        <v>0</v>
      </c>
    </row>
    <row r="98" spans="1:15" ht="12.75" x14ac:dyDescent="0.2">
      <c r="A98" s="64">
        <v>2</v>
      </c>
      <c r="B98" s="65">
        <v>2</v>
      </c>
      <c r="C98" s="65">
        <v>1</v>
      </c>
      <c r="D98" s="65">
        <v>5</v>
      </c>
      <c r="E98" s="65"/>
      <c r="F98" s="53" t="s">
        <v>122</v>
      </c>
      <c r="G98" s="66">
        <f t="shared" ref="G98:N98" si="44">G99</f>
        <v>115370</v>
      </c>
      <c r="H98" s="66">
        <f t="shared" si="44"/>
        <v>98273</v>
      </c>
      <c r="I98" s="66">
        <f t="shared" si="44"/>
        <v>561560</v>
      </c>
      <c r="J98" s="66">
        <f t="shared" si="44"/>
        <v>90627.999999999985</v>
      </c>
      <c r="K98" s="66">
        <f t="shared" si="44"/>
        <v>56433.999999999993</v>
      </c>
      <c r="L98" s="66">
        <f t="shared" si="44"/>
        <v>21267</v>
      </c>
      <c r="M98" s="66">
        <f t="shared" si="44"/>
        <v>446468</v>
      </c>
      <c r="N98" s="66">
        <f t="shared" si="44"/>
        <v>1390000</v>
      </c>
      <c r="O98" s="120">
        <v>0.20687900216452743</v>
      </c>
    </row>
    <row r="99" spans="1:15" ht="12.75" x14ac:dyDescent="0.2">
      <c r="A99" s="62">
        <v>2</v>
      </c>
      <c r="B99" s="57">
        <v>2</v>
      </c>
      <c r="C99" s="57">
        <v>1</v>
      </c>
      <c r="D99" s="57">
        <v>5</v>
      </c>
      <c r="E99" s="57" t="s">
        <v>308</v>
      </c>
      <c r="F99" s="63" t="s">
        <v>122</v>
      </c>
      <c r="G99" s="55">
        <f>N99*0.083</f>
        <v>115370</v>
      </c>
      <c r="H99" s="55">
        <f>N99*0.0707</f>
        <v>98273</v>
      </c>
      <c r="I99" s="55">
        <f>N99*0.404</f>
        <v>561560</v>
      </c>
      <c r="J99" s="55">
        <f>N99*0.0652</f>
        <v>90627.999999999985</v>
      </c>
      <c r="K99" s="55">
        <f>N99*0.0406</f>
        <v>56433.999999999993</v>
      </c>
      <c r="L99" s="55">
        <f>N99*0.0153</f>
        <v>21267</v>
      </c>
      <c r="M99" s="55">
        <f>N99*0.3212</f>
        <v>446468</v>
      </c>
      <c r="N99" s="55">
        <f>[5]PPNE5!J99</f>
        <v>1390000</v>
      </c>
      <c r="O99" s="110">
        <f>IFERROR(N99/$N$19*100,"0.00")</f>
        <v>0.20687900216452743</v>
      </c>
    </row>
    <row r="100" spans="1:15" ht="12.75" x14ac:dyDescent="0.2">
      <c r="A100" s="64">
        <v>2</v>
      </c>
      <c r="B100" s="65">
        <v>2</v>
      </c>
      <c r="C100" s="65">
        <v>1</v>
      </c>
      <c r="D100" s="65">
        <v>6</v>
      </c>
      <c r="E100" s="65"/>
      <c r="F100" s="53" t="s">
        <v>30</v>
      </c>
      <c r="G100" s="66">
        <f t="shared" ref="G100:N100" si="45">G101+G102</f>
        <v>0</v>
      </c>
      <c r="H100" s="66">
        <f t="shared" si="45"/>
        <v>0</v>
      </c>
      <c r="I100" s="66">
        <f t="shared" si="45"/>
        <v>0</v>
      </c>
      <c r="J100" s="66">
        <f t="shared" si="45"/>
        <v>0</v>
      </c>
      <c r="K100" s="66">
        <f t="shared" si="45"/>
        <v>0</v>
      </c>
      <c r="L100" s="66">
        <f t="shared" si="45"/>
        <v>0</v>
      </c>
      <c r="M100" s="66">
        <f t="shared" si="45"/>
        <v>0</v>
      </c>
      <c r="N100" s="66">
        <f t="shared" si="45"/>
        <v>0</v>
      </c>
      <c r="O100" s="120">
        <v>0</v>
      </c>
    </row>
    <row r="101" spans="1:15" ht="12.75" x14ac:dyDescent="0.2">
      <c r="A101" s="62">
        <v>2</v>
      </c>
      <c r="B101" s="57">
        <v>2</v>
      </c>
      <c r="C101" s="57">
        <v>1</v>
      </c>
      <c r="D101" s="57">
        <v>6</v>
      </c>
      <c r="E101" s="57" t="s">
        <v>308</v>
      </c>
      <c r="F101" s="63" t="s">
        <v>123</v>
      </c>
      <c r="G101" s="55">
        <f>N101*0.083</f>
        <v>0</v>
      </c>
      <c r="H101" s="55">
        <f>N101*0.0707</f>
        <v>0</v>
      </c>
      <c r="I101" s="55">
        <f>N101*0.404</f>
        <v>0</v>
      </c>
      <c r="J101" s="55">
        <f>N101*0.0652</f>
        <v>0</v>
      </c>
      <c r="K101" s="55">
        <f>N101*0.0406</f>
        <v>0</v>
      </c>
      <c r="L101" s="55">
        <f>N101*0.0153</f>
        <v>0</v>
      </c>
      <c r="M101" s="55">
        <f>N101*0.3212</f>
        <v>0</v>
      </c>
      <c r="N101" s="55">
        <f>[5]PPNE5!J101</f>
        <v>0</v>
      </c>
      <c r="O101" s="110">
        <f>IFERROR(N101/$N$19*100,"0.00")</f>
        <v>0</v>
      </c>
    </row>
    <row r="102" spans="1:15" ht="12.75" x14ac:dyDescent="0.2">
      <c r="A102" s="62">
        <v>2</v>
      </c>
      <c r="B102" s="57">
        <v>2</v>
      </c>
      <c r="C102" s="57">
        <v>1</v>
      </c>
      <c r="D102" s="57">
        <v>6</v>
      </c>
      <c r="E102" s="57" t="s">
        <v>309</v>
      </c>
      <c r="F102" s="63" t="s">
        <v>124</v>
      </c>
      <c r="G102" s="55">
        <f>N102*0.083</f>
        <v>0</v>
      </c>
      <c r="H102" s="55">
        <f>N102*0.0707</f>
        <v>0</v>
      </c>
      <c r="I102" s="55">
        <f>N102*0.404</f>
        <v>0</v>
      </c>
      <c r="J102" s="55">
        <f>N102*0.0652</f>
        <v>0</v>
      </c>
      <c r="K102" s="55">
        <f>N102*0.0406</f>
        <v>0</v>
      </c>
      <c r="L102" s="55">
        <f>N102*0.0153</f>
        <v>0</v>
      </c>
      <c r="M102" s="55">
        <f>N102*0.3212</f>
        <v>0</v>
      </c>
      <c r="N102" s="55">
        <f>[5]PPNE5!J102</f>
        <v>0</v>
      </c>
      <c r="O102" s="110">
        <f>IFERROR(N102/$N$19*100,"0.00")</f>
        <v>0</v>
      </c>
    </row>
    <row r="103" spans="1:15" ht="12.75" x14ac:dyDescent="0.2">
      <c r="A103" s="64">
        <v>2</v>
      </c>
      <c r="B103" s="65">
        <v>2</v>
      </c>
      <c r="C103" s="65">
        <v>1</v>
      </c>
      <c r="D103" s="65">
        <v>7</v>
      </c>
      <c r="E103" s="65"/>
      <c r="F103" s="53" t="s">
        <v>31</v>
      </c>
      <c r="G103" s="66">
        <f t="shared" ref="G103:N103" si="46">G104</f>
        <v>4183.2</v>
      </c>
      <c r="H103" s="66">
        <f t="shared" si="46"/>
        <v>3563.2799999999997</v>
      </c>
      <c r="I103" s="66">
        <f t="shared" si="46"/>
        <v>20361.600000000002</v>
      </c>
      <c r="J103" s="66">
        <f t="shared" si="46"/>
        <v>3286.08</v>
      </c>
      <c r="K103" s="66">
        <f t="shared" si="46"/>
        <v>2046.2399999999998</v>
      </c>
      <c r="L103" s="66">
        <f t="shared" si="46"/>
        <v>771.12</v>
      </c>
      <c r="M103" s="66">
        <f t="shared" si="46"/>
        <v>16188.48</v>
      </c>
      <c r="N103" s="66">
        <f t="shared" si="46"/>
        <v>50400</v>
      </c>
      <c r="O103" s="120">
        <v>7.5012242511454542E-3</v>
      </c>
    </row>
    <row r="104" spans="1:15" ht="12.75" x14ac:dyDescent="0.2">
      <c r="A104" s="62">
        <v>2</v>
      </c>
      <c r="B104" s="57">
        <v>2</v>
      </c>
      <c r="C104" s="57">
        <v>1</v>
      </c>
      <c r="D104" s="57">
        <v>7</v>
      </c>
      <c r="E104" s="57" t="s">
        <v>308</v>
      </c>
      <c r="F104" s="63" t="s">
        <v>31</v>
      </c>
      <c r="G104" s="55">
        <f>N104*0.083</f>
        <v>4183.2</v>
      </c>
      <c r="H104" s="55">
        <f>N104*0.0707</f>
        <v>3563.2799999999997</v>
      </c>
      <c r="I104" s="55">
        <f>N104*0.404</f>
        <v>20361.600000000002</v>
      </c>
      <c r="J104" s="55">
        <f>N104*0.0652</f>
        <v>3286.08</v>
      </c>
      <c r="K104" s="55">
        <f>N104*0.0406</f>
        <v>2046.2399999999998</v>
      </c>
      <c r="L104" s="55">
        <f>N104*0.0153</f>
        <v>771.12</v>
      </c>
      <c r="M104" s="55">
        <f>N104*0.3212</f>
        <v>16188.48</v>
      </c>
      <c r="N104" s="55">
        <f>[5]PPNE5!J104</f>
        <v>50400</v>
      </c>
      <c r="O104" s="110">
        <f>IFERROR(N104/$N$19*100,"0.00")</f>
        <v>7.5012242511454542E-3</v>
      </c>
    </row>
    <row r="105" spans="1:15" ht="12.75" x14ac:dyDescent="0.2">
      <c r="A105" s="64">
        <v>2</v>
      </c>
      <c r="B105" s="65">
        <v>2</v>
      </c>
      <c r="C105" s="65">
        <v>1</v>
      </c>
      <c r="D105" s="65">
        <v>8</v>
      </c>
      <c r="E105" s="65"/>
      <c r="F105" s="53" t="s">
        <v>125</v>
      </c>
      <c r="G105" s="66">
        <f t="shared" ref="G105:N105" si="47">G106</f>
        <v>68060</v>
      </c>
      <c r="H105" s="66">
        <f t="shared" si="47"/>
        <v>57974</v>
      </c>
      <c r="I105" s="66">
        <f t="shared" si="47"/>
        <v>331280</v>
      </c>
      <c r="J105" s="66">
        <f t="shared" si="47"/>
        <v>53463.999999999993</v>
      </c>
      <c r="K105" s="66">
        <f t="shared" si="47"/>
        <v>33292</v>
      </c>
      <c r="L105" s="66">
        <f t="shared" si="47"/>
        <v>12546</v>
      </c>
      <c r="M105" s="66">
        <f t="shared" si="47"/>
        <v>263384</v>
      </c>
      <c r="N105" s="66">
        <f t="shared" si="47"/>
        <v>820000</v>
      </c>
      <c r="O105" s="120">
        <v>0.12204372789562049</v>
      </c>
    </row>
    <row r="106" spans="1:15" ht="12.75" x14ac:dyDescent="0.2">
      <c r="A106" s="56">
        <v>2</v>
      </c>
      <c r="B106" s="57">
        <v>2</v>
      </c>
      <c r="C106" s="57">
        <v>1</v>
      </c>
      <c r="D106" s="57">
        <v>8</v>
      </c>
      <c r="E106" s="57" t="s">
        <v>308</v>
      </c>
      <c r="F106" s="58" t="s">
        <v>125</v>
      </c>
      <c r="G106" s="55">
        <f>N106*0.083</f>
        <v>68060</v>
      </c>
      <c r="H106" s="55">
        <f>N106*0.0707</f>
        <v>57974</v>
      </c>
      <c r="I106" s="55">
        <f>N106*0.404</f>
        <v>331280</v>
      </c>
      <c r="J106" s="55">
        <f>N106*0.0652</f>
        <v>53463.999999999993</v>
      </c>
      <c r="K106" s="55">
        <f>N106*0.0406</f>
        <v>33292</v>
      </c>
      <c r="L106" s="55">
        <f>N106*0.0153</f>
        <v>12546</v>
      </c>
      <c r="M106" s="55">
        <f>N106*0.3212</f>
        <v>263384</v>
      </c>
      <c r="N106" s="55">
        <f>[5]PPNE5!J106</f>
        <v>820000</v>
      </c>
      <c r="O106" s="110">
        <f>IFERROR(N106/$N$19*100,"0.00")</f>
        <v>0.12204372789562049</v>
      </c>
    </row>
    <row r="107" spans="1:15" ht="12.75" x14ac:dyDescent="0.2">
      <c r="A107" s="86">
        <v>2</v>
      </c>
      <c r="B107" s="84">
        <v>2</v>
      </c>
      <c r="C107" s="84">
        <v>2</v>
      </c>
      <c r="D107" s="84"/>
      <c r="E107" s="84"/>
      <c r="F107" s="87" t="s">
        <v>367</v>
      </c>
      <c r="G107" s="330">
        <f t="shared" ref="G107:N107" si="48">+G108+G110</f>
        <v>20750</v>
      </c>
      <c r="H107" s="330">
        <f t="shared" si="48"/>
        <v>17675</v>
      </c>
      <c r="I107" s="330">
        <f t="shared" si="48"/>
        <v>101000</v>
      </c>
      <c r="J107" s="330">
        <f t="shared" si="48"/>
        <v>16299.999999999998</v>
      </c>
      <c r="K107" s="330">
        <f t="shared" si="48"/>
        <v>10150</v>
      </c>
      <c r="L107" s="330">
        <f t="shared" si="48"/>
        <v>3825</v>
      </c>
      <c r="M107" s="330">
        <f t="shared" si="48"/>
        <v>80300</v>
      </c>
      <c r="N107" s="330">
        <f t="shared" si="48"/>
        <v>250000</v>
      </c>
      <c r="O107" s="119">
        <v>3.7208453626713565E-2</v>
      </c>
    </row>
    <row r="108" spans="1:15" ht="12.75" x14ac:dyDescent="0.2">
      <c r="A108" s="64">
        <v>2</v>
      </c>
      <c r="B108" s="65">
        <v>2</v>
      </c>
      <c r="C108" s="65">
        <v>2</v>
      </c>
      <c r="D108" s="65">
        <v>1</v>
      </c>
      <c r="E108" s="65"/>
      <c r="F108" s="53" t="s">
        <v>126</v>
      </c>
      <c r="G108" s="66">
        <f t="shared" ref="G108:N108" si="49">G109</f>
        <v>0</v>
      </c>
      <c r="H108" s="66">
        <f t="shared" si="49"/>
        <v>0</v>
      </c>
      <c r="I108" s="66">
        <f t="shared" si="49"/>
        <v>0</v>
      </c>
      <c r="J108" s="66">
        <f t="shared" si="49"/>
        <v>0</v>
      </c>
      <c r="K108" s="66">
        <f t="shared" si="49"/>
        <v>0</v>
      </c>
      <c r="L108" s="66">
        <f t="shared" si="49"/>
        <v>0</v>
      </c>
      <c r="M108" s="66">
        <f t="shared" si="49"/>
        <v>0</v>
      </c>
      <c r="N108" s="66">
        <f t="shared" si="49"/>
        <v>0</v>
      </c>
      <c r="O108" s="120">
        <v>0</v>
      </c>
    </row>
    <row r="109" spans="1:15" ht="12.75" x14ac:dyDescent="0.2">
      <c r="A109" s="56">
        <v>2</v>
      </c>
      <c r="B109" s="57">
        <v>2</v>
      </c>
      <c r="C109" s="57">
        <v>2</v>
      </c>
      <c r="D109" s="57">
        <v>1</v>
      </c>
      <c r="E109" s="57" t="s">
        <v>308</v>
      </c>
      <c r="F109" s="58" t="s">
        <v>126</v>
      </c>
      <c r="G109" s="55">
        <f>N109*0.083</f>
        <v>0</v>
      </c>
      <c r="H109" s="55">
        <f>N109*0.0707</f>
        <v>0</v>
      </c>
      <c r="I109" s="55">
        <f>N109*0.404</f>
        <v>0</v>
      </c>
      <c r="J109" s="55">
        <f>N109*0.0652</f>
        <v>0</v>
      </c>
      <c r="K109" s="55">
        <f>N109*0.0406</f>
        <v>0</v>
      </c>
      <c r="L109" s="55">
        <f>N109*0.0153</f>
        <v>0</v>
      </c>
      <c r="M109" s="55">
        <f>N109*0.3212</f>
        <v>0</v>
      </c>
      <c r="N109" s="55">
        <f>[5]PPNE5!J109</f>
        <v>0</v>
      </c>
      <c r="O109" s="110">
        <f>IFERROR(N109/$N$19*100,"0.00")</f>
        <v>0</v>
      </c>
    </row>
    <row r="110" spans="1:15" ht="12.75" x14ac:dyDescent="0.2">
      <c r="A110" s="64">
        <v>2</v>
      </c>
      <c r="B110" s="65">
        <v>2</v>
      </c>
      <c r="C110" s="65">
        <v>2</v>
      </c>
      <c r="D110" s="65">
        <v>2</v>
      </c>
      <c r="E110" s="65"/>
      <c r="F110" s="53" t="s">
        <v>127</v>
      </c>
      <c r="G110" s="66">
        <f t="shared" ref="G110:N110" si="50">G111</f>
        <v>20750</v>
      </c>
      <c r="H110" s="66">
        <f t="shared" si="50"/>
        <v>17675</v>
      </c>
      <c r="I110" s="66">
        <f t="shared" si="50"/>
        <v>101000</v>
      </c>
      <c r="J110" s="66">
        <f t="shared" si="50"/>
        <v>16299.999999999998</v>
      </c>
      <c r="K110" s="66">
        <f t="shared" si="50"/>
        <v>10150</v>
      </c>
      <c r="L110" s="66">
        <f t="shared" si="50"/>
        <v>3825</v>
      </c>
      <c r="M110" s="66">
        <f t="shared" si="50"/>
        <v>80300</v>
      </c>
      <c r="N110" s="66">
        <f t="shared" si="50"/>
        <v>250000</v>
      </c>
      <c r="O110" s="120">
        <v>3.7208453626713565E-2</v>
      </c>
    </row>
    <row r="111" spans="1:15" ht="12.75" x14ac:dyDescent="0.2">
      <c r="A111" s="56">
        <v>2</v>
      </c>
      <c r="B111" s="57">
        <v>2</v>
      </c>
      <c r="C111" s="57">
        <v>2</v>
      </c>
      <c r="D111" s="57">
        <v>2</v>
      </c>
      <c r="E111" s="57" t="s">
        <v>308</v>
      </c>
      <c r="F111" s="58" t="s">
        <v>127</v>
      </c>
      <c r="G111" s="55">
        <f>N111*0.083</f>
        <v>20750</v>
      </c>
      <c r="H111" s="55">
        <f>N111*0.0707</f>
        <v>17675</v>
      </c>
      <c r="I111" s="55">
        <f>N111*0.404</f>
        <v>101000</v>
      </c>
      <c r="J111" s="55">
        <f>N111*0.0652</f>
        <v>16299.999999999998</v>
      </c>
      <c r="K111" s="55">
        <f>N111*0.0406</f>
        <v>10150</v>
      </c>
      <c r="L111" s="55">
        <f>N111*0.0153</f>
        <v>3825</v>
      </c>
      <c r="M111" s="55">
        <f>N111*0.3212</f>
        <v>80300</v>
      </c>
      <c r="N111" s="55">
        <f>[5]PPNE5!J111</f>
        <v>250000</v>
      </c>
      <c r="O111" s="110">
        <f>IFERROR(N111/$N$19*100,"0.00")</f>
        <v>3.7208453626713565E-2</v>
      </c>
    </row>
    <row r="112" spans="1:15" ht="12.75" x14ac:dyDescent="0.2">
      <c r="A112" s="86">
        <v>2</v>
      </c>
      <c r="B112" s="84">
        <v>2</v>
      </c>
      <c r="C112" s="84">
        <v>3</v>
      </c>
      <c r="D112" s="84"/>
      <c r="E112" s="84"/>
      <c r="F112" s="87" t="s">
        <v>32</v>
      </c>
      <c r="G112" s="330">
        <f t="shared" ref="G112:N112" si="51">+G113+G115</f>
        <v>0</v>
      </c>
      <c r="H112" s="330">
        <f t="shared" si="51"/>
        <v>0</v>
      </c>
      <c r="I112" s="330">
        <f t="shared" si="51"/>
        <v>0</v>
      </c>
      <c r="J112" s="330">
        <f t="shared" si="51"/>
        <v>0</v>
      </c>
      <c r="K112" s="330">
        <f t="shared" si="51"/>
        <v>0</v>
      </c>
      <c r="L112" s="330">
        <f t="shared" si="51"/>
        <v>0</v>
      </c>
      <c r="M112" s="330">
        <f t="shared" si="51"/>
        <v>0</v>
      </c>
      <c r="N112" s="330">
        <f t="shared" si="51"/>
        <v>0</v>
      </c>
      <c r="O112" s="119">
        <v>0</v>
      </c>
    </row>
    <row r="113" spans="1:15" ht="12.75" x14ac:dyDescent="0.2">
      <c r="A113" s="64">
        <v>2</v>
      </c>
      <c r="B113" s="65">
        <v>2</v>
      </c>
      <c r="C113" s="65">
        <v>3</v>
      </c>
      <c r="D113" s="65">
        <v>1</v>
      </c>
      <c r="E113" s="65"/>
      <c r="F113" s="53" t="s">
        <v>128</v>
      </c>
      <c r="G113" s="66">
        <f t="shared" ref="G113:N113" si="52">G114</f>
        <v>0</v>
      </c>
      <c r="H113" s="66">
        <f t="shared" si="52"/>
        <v>0</v>
      </c>
      <c r="I113" s="66">
        <f t="shared" si="52"/>
        <v>0</v>
      </c>
      <c r="J113" s="66">
        <f t="shared" si="52"/>
        <v>0</v>
      </c>
      <c r="K113" s="66">
        <f t="shared" si="52"/>
        <v>0</v>
      </c>
      <c r="L113" s="66">
        <f t="shared" si="52"/>
        <v>0</v>
      </c>
      <c r="M113" s="66">
        <f t="shared" si="52"/>
        <v>0</v>
      </c>
      <c r="N113" s="66">
        <f t="shared" si="52"/>
        <v>0</v>
      </c>
      <c r="O113" s="120">
        <v>0</v>
      </c>
    </row>
    <row r="114" spans="1:15" ht="12.75" x14ac:dyDescent="0.2">
      <c r="A114" s="56">
        <v>2</v>
      </c>
      <c r="B114" s="57">
        <v>2</v>
      </c>
      <c r="C114" s="57">
        <v>3</v>
      </c>
      <c r="D114" s="57">
        <v>1</v>
      </c>
      <c r="E114" s="57" t="s">
        <v>308</v>
      </c>
      <c r="F114" s="58" t="s">
        <v>128</v>
      </c>
      <c r="G114" s="55">
        <f>N114*0.083</f>
        <v>0</v>
      </c>
      <c r="H114" s="55">
        <f>N114*0.0707</f>
        <v>0</v>
      </c>
      <c r="I114" s="55">
        <f>N114*0.404</f>
        <v>0</v>
      </c>
      <c r="J114" s="55">
        <f>N114*0.0652</f>
        <v>0</v>
      </c>
      <c r="K114" s="55">
        <f>N114*0.0406</f>
        <v>0</v>
      </c>
      <c r="L114" s="55">
        <f>N114*0.0153</f>
        <v>0</v>
      </c>
      <c r="M114" s="55">
        <f>N114*0.3212</f>
        <v>0</v>
      </c>
      <c r="N114" s="55">
        <f>[5]PPNE5!J114</f>
        <v>0</v>
      </c>
      <c r="O114" s="110">
        <f>IFERROR(N114/$N$19*100,"0.00")</f>
        <v>0</v>
      </c>
    </row>
    <row r="115" spans="1:15" ht="12.75" x14ac:dyDescent="0.2">
      <c r="A115" s="64">
        <v>2</v>
      </c>
      <c r="B115" s="65">
        <v>2</v>
      </c>
      <c r="C115" s="65">
        <v>3</v>
      </c>
      <c r="D115" s="65">
        <v>2</v>
      </c>
      <c r="E115" s="65"/>
      <c r="F115" s="53" t="s">
        <v>129</v>
      </c>
      <c r="G115" s="66">
        <f t="shared" ref="G115:N115" si="53">G116</f>
        <v>0</v>
      </c>
      <c r="H115" s="66">
        <f t="shared" si="53"/>
        <v>0</v>
      </c>
      <c r="I115" s="66">
        <f t="shared" si="53"/>
        <v>0</v>
      </c>
      <c r="J115" s="66">
        <f t="shared" si="53"/>
        <v>0</v>
      </c>
      <c r="K115" s="66">
        <f t="shared" si="53"/>
        <v>0</v>
      </c>
      <c r="L115" s="66">
        <f t="shared" si="53"/>
        <v>0</v>
      </c>
      <c r="M115" s="66">
        <f t="shared" si="53"/>
        <v>0</v>
      </c>
      <c r="N115" s="66">
        <f t="shared" si="53"/>
        <v>0</v>
      </c>
      <c r="O115" s="120">
        <v>0</v>
      </c>
    </row>
    <row r="116" spans="1:15" ht="12.75" x14ac:dyDescent="0.2">
      <c r="A116" s="62">
        <v>2</v>
      </c>
      <c r="B116" s="57">
        <v>2</v>
      </c>
      <c r="C116" s="57">
        <v>3</v>
      </c>
      <c r="D116" s="57">
        <v>2</v>
      </c>
      <c r="E116" s="57" t="s">
        <v>308</v>
      </c>
      <c r="F116" s="63" t="s">
        <v>129</v>
      </c>
      <c r="G116" s="55">
        <f>N116*0.083</f>
        <v>0</v>
      </c>
      <c r="H116" s="55">
        <f>N116*0.0707</f>
        <v>0</v>
      </c>
      <c r="I116" s="55">
        <f>N116*0.404</f>
        <v>0</v>
      </c>
      <c r="J116" s="55">
        <f>N116*0.0652</f>
        <v>0</v>
      </c>
      <c r="K116" s="55">
        <f>N116*0.0406</f>
        <v>0</v>
      </c>
      <c r="L116" s="55">
        <f>N116*0.0153</f>
        <v>0</v>
      </c>
      <c r="M116" s="55">
        <f>N116*0.3212</f>
        <v>0</v>
      </c>
      <c r="N116" s="55">
        <f>[5]PPNE5!J116</f>
        <v>0</v>
      </c>
      <c r="O116" s="110">
        <f>IFERROR(N116/$N$19*100,"0.00")</f>
        <v>0</v>
      </c>
    </row>
    <row r="117" spans="1:15" ht="12.75" x14ac:dyDescent="0.2">
      <c r="A117" s="86">
        <v>2</v>
      </c>
      <c r="B117" s="84">
        <v>2</v>
      </c>
      <c r="C117" s="84">
        <v>4</v>
      </c>
      <c r="D117" s="84"/>
      <c r="E117" s="84"/>
      <c r="F117" s="87" t="s">
        <v>130</v>
      </c>
      <c r="G117" s="330">
        <f t="shared" ref="G117:N117" si="54">+G118+G120+G122+G124</f>
        <v>49800</v>
      </c>
      <c r="H117" s="330">
        <f t="shared" si="54"/>
        <v>42420</v>
      </c>
      <c r="I117" s="330">
        <f t="shared" si="54"/>
        <v>242400.00000000003</v>
      </c>
      <c r="J117" s="330">
        <f t="shared" si="54"/>
        <v>39120</v>
      </c>
      <c r="K117" s="330">
        <f t="shared" si="54"/>
        <v>24360</v>
      </c>
      <c r="L117" s="330">
        <f t="shared" si="54"/>
        <v>9180</v>
      </c>
      <c r="M117" s="330">
        <f t="shared" si="54"/>
        <v>192720</v>
      </c>
      <c r="N117" s="330">
        <f t="shared" si="54"/>
        <v>600000</v>
      </c>
      <c r="O117" s="119">
        <v>8.9300288704112551E-2</v>
      </c>
    </row>
    <row r="118" spans="1:15" ht="12.75" x14ac:dyDescent="0.2">
      <c r="A118" s="64">
        <v>2</v>
      </c>
      <c r="B118" s="65">
        <v>2</v>
      </c>
      <c r="C118" s="65">
        <v>4</v>
      </c>
      <c r="D118" s="65">
        <v>1</v>
      </c>
      <c r="E118" s="65"/>
      <c r="F118" s="61" t="s">
        <v>33</v>
      </c>
      <c r="G118" s="66">
        <f t="shared" ref="G118:N118" si="55">G119</f>
        <v>0</v>
      </c>
      <c r="H118" s="66">
        <f t="shared" si="55"/>
        <v>0</v>
      </c>
      <c r="I118" s="66">
        <f t="shared" si="55"/>
        <v>0</v>
      </c>
      <c r="J118" s="66">
        <f t="shared" si="55"/>
        <v>0</v>
      </c>
      <c r="K118" s="66">
        <f t="shared" si="55"/>
        <v>0</v>
      </c>
      <c r="L118" s="66">
        <f t="shared" si="55"/>
        <v>0</v>
      </c>
      <c r="M118" s="66">
        <f t="shared" si="55"/>
        <v>0</v>
      </c>
      <c r="N118" s="66">
        <f t="shared" si="55"/>
        <v>0</v>
      </c>
      <c r="O118" s="120">
        <v>0</v>
      </c>
    </row>
    <row r="119" spans="1:15" ht="12.75" x14ac:dyDescent="0.2">
      <c r="A119" s="56">
        <v>2</v>
      </c>
      <c r="B119" s="57">
        <v>2</v>
      </c>
      <c r="C119" s="57">
        <v>4</v>
      </c>
      <c r="D119" s="57">
        <v>1</v>
      </c>
      <c r="E119" s="57" t="s">
        <v>308</v>
      </c>
      <c r="F119" s="58" t="s">
        <v>33</v>
      </c>
      <c r="G119" s="55">
        <f>N119*0.083</f>
        <v>0</v>
      </c>
      <c r="H119" s="55">
        <f>N119*0.0707</f>
        <v>0</v>
      </c>
      <c r="I119" s="55">
        <f>N119*0.404</f>
        <v>0</v>
      </c>
      <c r="J119" s="55">
        <f>N119*0.0652</f>
        <v>0</v>
      </c>
      <c r="K119" s="55">
        <f>N119*0.0406</f>
        <v>0</v>
      </c>
      <c r="L119" s="55">
        <f>N119*0.0153</f>
        <v>0</v>
      </c>
      <c r="M119" s="55">
        <f>N119*0.3212</f>
        <v>0</v>
      </c>
      <c r="N119" s="55">
        <f>[5]PPNE5!J119</f>
        <v>0</v>
      </c>
      <c r="O119" s="110">
        <f>IFERROR(N119/$N$19*100,"0.00")</f>
        <v>0</v>
      </c>
    </row>
    <row r="120" spans="1:15" ht="12.75" x14ac:dyDescent="0.2">
      <c r="A120" s="64">
        <v>2</v>
      </c>
      <c r="B120" s="65">
        <v>2</v>
      </c>
      <c r="C120" s="65">
        <v>4</v>
      </c>
      <c r="D120" s="65">
        <v>2</v>
      </c>
      <c r="E120" s="65"/>
      <c r="F120" s="61" t="s">
        <v>34</v>
      </c>
      <c r="G120" s="66">
        <f t="shared" ref="G120:N120" si="56">G121</f>
        <v>49800</v>
      </c>
      <c r="H120" s="66">
        <f t="shared" si="56"/>
        <v>42420</v>
      </c>
      <c r="I120" s="66">
        <f t="shared" si="56"/>
        <v>242400.00000000003</v>
      </c>
      <c r="J120" s="66">
        <f t="shared" si="56"/>
        <v>39120</v>
      </c>
      <c r="K120" s="66">
        <f t="shared" si="56"/>
        <v>24360</v>
      </c>
      <c r="L120" s="66">
        <f t="shared" si="56"/>
        <v>9180</v>
      </c>
      <c r="M120" s="66">
        <f t="shared" si="56"/>
        <v>192720</v>
      </c>
      <c r="N120" s="66">
        <f t="shared" si="56"/>
        <v>600000</v>
      </c>
      <c r="O120" s="120">
        <v>8.9300288704112551E-2</v>
      </c>
    </row>
    <row r="121" spans="1:15" ht="12.75" x14ac:dyDescent="0.2">
      <c r="A121" s="62">
        <v>2</v>
      </c>
      <c r="B121" s="57">
        <v>2</v>
      </c>
      <c r="C121" s="57">
        <v>4</v>
      </c>
      <c r="D121" s="57">
        <v>2</v>
      </c>
      <c r="E121" s="57" t="s">
        <v>308</v>
      </c>
      <c r="F121" s="63" t="s">
        <v>34</v>
      </c>
      <c r="G121" s="55">
        <f>N121*0.083</f>
        <v>49800</v>
      </c>
      <c r="H121" s="55">
        <f>N121*0.0707</f>
        <v>42420</v>
      </c>
      <c r="I121" s="55">
        <f>N121*0.404</f>
        <v>242400.00000000003</v>
      </c>
      <c r="J121" s="55">
        <f>N121*0.0652</f>
        <v>39120</v>
      </c>
      <c r="K121" s="55">
        <f>N121*0.0406</f>
        <v>24360</v>
      </c>
      <c r="L121" s="55">
        <f>N121*0.0153</f>
        <v>9180</v>
      </c>
      <c r="M121" s="55">
        <f>N121*0.3212</f>
        <v>192720</v>
      </c>
      <c r="N121" s="55">
        <f>[5]PPNE5!J121</f>
        <v>600000</v>
      </c>
      <c r="O121" s="110">
        <f>IFERROR(N121/$N$19*100,"0.00")</f>
        <v>8.9300288704112551E-2</v>
      </c>
    </row>
    <row r="122" spans="1:15" ht="12.75" x14ac:dyDescent="0.2">
      <c r="A122" s="64">
        <v>2</v>
      </c>
      <c r="B122" s="65">
        <v>2</v>
      </c>
      <c r="C122" s="65">
        <v>4</v>
      </c>
      <c r="D122" s="65">
        <v>3</v>
      </c>
      <c r="E122" s="65"/>
      <c r="F122" s="61" t="s">
        <v>49</v>
      </c>
      <c r="G122" s="66">
        <f t="shared" ref="G122:N122" si="57">G123</f>
        <v>0</v>
      </c>
      <c r="H122" s="66">
        <f t="shared" si="57"/>
        <v>0</v>
      </c>
      <c r="I122" s="66">
        <f t="shared" si="57"/>
        <v>0</v>
      </c>
      <c r="J122" s="66">
        <f t="shared" si="57"/>
        <v>0</v>
      </c>
      <c r="K122" s="66">
        <f t="shared" si="57"/>
        <v>0</v>
      </c>
      <c r="L122" s="66">
        <f t="shared" si="57"/>
        <v>0</v>
      </c>
      <c r="M122" s="66">
        <f t="shared" si="57"/>
        <v>0</v>
      </c>
      <c r="N122" s="66">
        <f t="shared" si="57"/>
        <v>0</v>
      </c>
      <c r="O122" s="120">
        <v>0</v>
      </c>
    </row>
    <row r="123" spans="1:15" ht="12.75" x14ac:dyDescent="0.2">
      <c r="A123" s="62">
        <v>2</v>
      </c>
      <c r="B123" s="57">
        <v>2</v>
      </c>
      <c r="C123" s="57">
        <v>4</v>
      </c>
      <c r="D123" s="57">
        <v>3</v>
      </c>
      <c r="E123" s="57" t="s">
        <v>308</v>
      </c>
      <c r="F123" s="63" t="s">
        <v>49</v>
      </c>
      <c r="G123" s="55">
        <f>N123*0.083</f>
        <v>0</v>
      </c>
      <c r="H123" s="55">
        <f>N123*0.0707</f>
        <v>0</v>
      </c>
      <c r="I123" s="55">
        <f>N123*0.404</f>
        <v>0</v>
      </c>
      <c r="J123" s="55">
        <f>N123*0.0652</f>
        <v>0</v>
      </c>
      <c r="K123" s="55">
        <f>N123*0.0406</f>
        <v>0</v>
      </c>
      <c r="L123" s="55">
        <f>N123*0.0153</f>
        <v>0</v>
      </c>
      <c r="M123" s="55">
        <f>N123*0.3212</f>
        <v>0</v>
      </c>
      <c r="N123" s="55">
        <f>[5]PPNE5!J123</f>
        <v>0</v>
      </c>
      <c r="O123" s="110">
        <f>IFERROR(N123/$N$19*100,"0.00")</f>
        <v>0</v>
      </c>
    </row>
    <row r="124" spans="1:15" ht="12.75" x14ac:dyDescent="0.2">
      <c r="A124" s="64">
        <v>2</v>
      </c>
      <c r="B124" s="65">
        <v>2</v>
      </c>
      <c r="C124" s="65">
        <v>4</v>
      </c>
      <c r="D124" s="65">
        <v>4</v>
      </c>
      <c r="E124" s="65"/>
      <c r="F124" s="61" t="s">
        <v>131</v>
      </c>
      <c r="G124" s="66">
        <f t="shared" ref="G124:N124" si="58">G125</f>
        <v>0</v>
      </c>
      <c r="H124" s="66">
        <f t="shared" si="58"/>
        <v>0</v>
      </c>
      <c r="I124" s="66">
        <f t="shared" si="58"/>
        <v>0</v>
      </c>
      <c r="J124" s="66">
        <f t="shared" si="58"/>
        <v>0</v>
      </c>
      <c r="K124" s="66">
        <f t="shared" si="58"/>
        <v>0</v>
      </c>
      <c r="L124" s="66">
        <f t="shared" si="58"/>
        <v>0</v>
      </c>
      <c r="M124" s="66">
        <f t="shared" si="58"/>
        <v>0</v>
      </c>
      <c r="N124" s="66">
        <f t="shared" si="58"/>
        <v>0</v>
      </c>
      <c r="O124" s="120">
        <v>0</v>
      </c>
    </row>
    <row r="125" spans="1:15" ht="12.75" x14ac:dyDescent="0.2">
      <c r="A125" s="62">
        <v>2</v>
      </c>
      <c r="B125" s="57">
        <v>2</v>
      </c>
      <c r="C125" s="57">
        <v>4</v>
      </c>
      <c r="D125" s="57">
        <v>4</v>
      </c>
      <c r="E125" s="57" t="s">
        <v>308</v>
      </c>
      <c r="F125" s="63" t="s">
        <v>131</v>
      </c>
      <c r="G125" s="55">
        <f>N125*0.083</f>
        <v>0</v>
      </c>
      <c r="H125" s="55">
        <f>N125*0.0707</f>
        <v>0</v>
      </c>
      <c r="I125" s="55">
        <f>N125*0.404</f>
        <v>0</v>
      </c>
      <c r="J125" s="55">
        <f>N125*0.0652</f>
        <v>0</v>
      </c>
      <c r="K125" s="55">
        <f>N125*0.0406</f>
        <v>0</v>
      </c>
      <c r="L125" s="55">
        <f>N125*0.0153</f>
        <v>0</v>
      </c>
      <c r="M125" s="55">
        <f>N125*0.3212</f>
        <v>0</v>
      </c>
      <c r="N125" s="55">
        <f>[5]PPNE5!J125</f>
        <v>0</v>
      </c>
      <c r="O125" s="110">
        <f>IFERROR(N125/$N$19*100,"0.00")</f>
        <v>0</v>
      </c>
    </row>
    <row r="126" spans="1:15" ht="12.75" x14ac:dyDescent="0.2">
      <c r="A126" s="86">
        <v>2</v>
      </c>
      <c r="B126" s="84">
        <v>2</v>
      </c>
      <c r="C126" s="84">
        <v>5</v>
      </c>
      <c r="D126" s="84"/>
      <c r="E126" s="84"/>
      <c r="F126" s="87" t="s">
        <v>132</v>
      </c>
      <c r="G126" s="330">
        <f t="shared" ref="G126:N126" si="59">+G127+G129+G131+G137+G139+G141+G143+G145</f>
        <v>99600</v>
      </c>
      <c r="H126" s="330">
        <f t="shared" si="59"/>
        <v>84840</v>
      </c>
      <c r="I126" s="330">
        <f t="shared" si="59"/>
        <v>484800.00000000006</v>
      </c>
      <c r="J126" s="330">
        <f t="shared" si="59"/>
        <v>78240</v>
      </c>
      <c r="K126" s="330">
        <f t="shared" si="59"/>
        <v>48720</v>
      </c>
      <c r="L126" s="330">
        <f t="shared" si="59"/>
        <v>18360</v>
      </c>
      <c r="M126" s="330">
        <f t="shared" si="59"/>
        <v>385440</v>
      </c>
      <c r="N126" s="330">
        <f t="shared" si="59"/>
        <v>1200000</v>
      </c>
      <c r="O126" s="119">
        <v>0.1786005774082251</v>
      </c>
    </row>
    <row r="127" spans="1:15" ht="12.75" x14ac:dyDescent="0.2">
      <c r="A127" s="64">
        <v>2</v>
      </c>
      <c r="B127" s="65">
        <v>2</v>
      </c>
      <c r="C127" s="65">
        <v>5</v>
      </c>
      <c r="D127" s="65">
        <v>1</v>
      </c>
      <c r="E127" s="65"/>
      <c r="F127" s="61" t="s">
        <v>133</v>
      </c>
      <c r="G127" s="66">
        <f t="shared" ref="G127:N127" si="60">G128</f>
        <v>0</v>
      </c>
      <c r="H127" s="66">
        <f t="shared" si="60"/>
        <v>0</v>
      </c>
      <c r="I127" s="66">
        <f t="shared" si="60"/>
        <v>0</v>
      </c>
      <c r="J127" s="66">
        <f t="shared" si="60"/>
        <v>0</v>
      </c>
      <c r="K127" s="66">
        <f t="shared" si="60"/>
        <v>0</v>
      </c>
      <c r="L127" s="66">
        <f t="shared" si="60"/>
        <v>0</v>
      </c>
      <c r="M127" s="66">
        <f t="shared" si="60"/>
        <v>0</v>
      </c>
      <c r="N127" s="66">
        <f t="shared" si="60"/>
        <v>0</v>
      </c>
      <c r="O127" s="120">
        <v>0</v>
      </c>
    </row>
    <row r="128" spans="1:15" ht="12.75" x14ac:dyDescent="0.2">
      <c r="A128" s="62">
        <v>2</v>
      </c>
      <c r="B128" s="57">
        <v>2</v>
      </c>
      <c r="C128" s="57">
        <v>5</v>
      </c>
      <c r="D128" s="57">
        <v>1</v>
      </c>
      <c r="E128" s="57" t="s">
        <v>308</v>
      </c>
      <c r="F128" s="63" t="s">
        <v>133</v>
      </c>
      <c r="G128" s="55">
        <f>N128*0.083</f>
        <v>0</v>
      </c>
      <c r="H128" s="55">
        <f>N128*0.0707</f>
        <v>0</v>
      </c>
      <c r="I128" s="55">
        <f>N128*0.404</f>
        <v>0</v>
      </c>
      <c r="J128" s="55">
        <f>N128*0.0652</f>
        <v>0</v>
      </c>
      <c r="K128" s="55">
        <f>N128*0.0406</f>
        <v>0</v>
      </c>
      <c r="L128" s="55">
        <f>N128*0.0153</f>
        <v>0</v>
      </c>
      <c r="M128" s="55">
        <f>N128*0.3212</f>
        <v>0</v>
      </c>
      <c r="N128" s="55">
        <f>[5]PPNE5!J128</f>
        <v>0</v>
      </c>
      <c r="O128" s="110">
        <f>IFERROR(N128/$N$19*100,"0.00")</f>
        <v>0</v>
      </c>
    </row>
    <row r="129" spans="1:15" ht="12.75" x14ac:dyDescent="0.2">
      <c r="A129" s="67">
        <v>2</v>
      </c>
      <c r="B129" s="65">
        <v>2</v>
      </c>
      <c r="C129" s="65">
        <v>5</v>
      </c>
      <c r="D129" s="65">
        <v>2</v>
      </c>
      <c r="E129" s="65"/>
      <c r="F129" s="68" t="s">
        <v>134</v>
      </c>
      <c r="G129" s="66">
        <f t="shared" ref="G129:N129" si="61">G130</f>
        <v>0</v>
      </c>
      <c r="H129" s="66">
        <f t="shared" si="61"/>
        <v>0</v>
      </c>
      <c r="I129" s="66">
        <f t="shared" si="61"/>
        <v>0</v>
      </c>
      <c r="J129" s="66">
        <f t="shared" si="61"/>
        <v>0</v>
      </c>
      <c r="K129" s="66">
        <f t="shared" si="61"/>
        <v>0</v>
      </c>
      <c r="L129" s="66">
        <f t="shared" si="61"/>
        <v>0</v>
      </c>
      <c r="M129" s="66">
        <f t="shared" si="61"/>
        <v>0</v>
      </c>
      <c r="N129" s="66">
        <f t="shared" si="61"/>
        <v>0</v>
      </c>
      <c r="O129" s="120">
        <v>0</v>
      </c>
    </row>
    <row r="130" spans="1:15" ht="12.75" x14ac:dyDescent="0.2">
      <c r="A130" s="62">
        <v>2</v>
      </c>
      <c r="B130" s="57">
        <v>2</v>
      </c>
      <c r="C130" s="57">
        <v>5</v>
      </c>
      <c r="D130" s="57">
        <v>2</v>
      </c>
      <c r="E130" s="57" t="s">
        <v>308</v>
      </c>
      <c r="F130" s="63" t="s">
        <v>134</v>
      </c>
      <c r="G130" s="55">
        <f>N130*0.083</f>
        <v>0</v>
      </c>
      <c r="H130" s="55">
        <f>N130*0.0707</f>
        <v>0</v>
      </c>
      <c r="I130" s="55">
        <f>N130*0.404</f>
        <v>0</v>
      </c>
      <c r="J130" s="55">
        <f>N130*0.0652</f>
        <v>0</v>
      </c>
      <c r="K130" s="55">
        <f>N130*0.0406</f>
        <v>0</v>
      </c>
      <c r="L130" s="55">
        <f>N130*0.0153</f>
        <v>0</v>
      </c>
      <c r="M130" s="55">
        <f>N130*0.3212</f>
        <v>0</v>
      </c>
      <c r="N130" s="55">
        <f>[5]PPNE5!J130</f>
        <v>0</v>
      </c>
      <c r="O130" s="110">
        <f>IFERROR(N130/$N$19*100,"0.00")</f>
        <v>0</v>
      </c>
    </row>
    <row r="131" spans="1:15" ht="12.75" x14ac:dyDescent="0.2">
      <c r="A131" s="64">
        <v>2</v>
      </c>
      <c r="B131" s="65">
        <v>2</v>
      </c>
      <c r="C131" s="65">
        <v>5</v>
      </c>
      <c r="D131" s="65">
        <v>3</v>
      </c>
      <c r="E131" s="65"/>
      <c r="F131" s="61" t="s">
        <v>135</v>
      </c>
      <c r="G131" s="66">
        <f t="shared" ref="G131:N131" si="62">SUM(G132:G136)</f>
        <v>99600</v>
      </c>
      <c r="H131" s="66">
        <f t="shared" si="62"/>
        <v>84840</v>
      </c>
      <c r="I131" s="66">
        <f t="shared" si="62"/>
        <v>484800.00000000006</v>
      </c>
      <c r="J131" s="66">
        <f t="shared" si="62"/>
        <v>78240</v>
      </c>
      <c r="K131" s="66">
        <f t="shared" si="62"/>
        <v>48720</v>
      </c>
      <c r="L131" s="66">
        <f t="shared" si="62"/>
        <v>18360</v>
      </c>
      <c r="M131" s="66">
        <f t="shared" si="62"/>
        <v>385440</v>
      </c>
      <c r="N131" s="66">
        <f t="shared" si="62"/>
        <v>1200000</v>
      </c>
      <c r="O131" s="120">
        <v>0.1786005774082251</v>
      </c>
    </row>
    <row r="132" spans="1:15" ht="12.75" x14ac:dyDescent="0.2">
      <c r="A132" s="62">
        <v>2</v>
      </c>
      <c r="B132" s="57">
        <v>2</v>
      </c>
      <c r="C132" s="57">
        <v>5</v>
      </c>
      <c r="D132" s="57">
        <v>3</v>
      </c>
      <c r="E132" s="57" t="s">
        <v>308</v>
      </c>
      <c r="F132" s="63" t="s">
        <v>136</v>
      </c>
      <c r="G132" s="55">
        <f>N132*0.083</f>
        <v>0</v>
      </c>
      <c r="H132" s="55">
        <f>N132*0.0707</f>
        <v>0</v>
      </c>
      <c r="I132" s="55">
        <f>N132*0.404</f>
        <v>0</v>
      </c>
      <c r="J132" s="55">
        <f>N132*0.0652</f>
        <v>0</v>
      </c>
      <c r="K132" s="55">
        <f>N132*0.0406</f>
        <v>0</v>
      </c>
      <c r="L132" s="55">
        <f>N132*0.0153</f>
        <v>0</v>
      </c>
      <c r="M132" s="55">
        <f>N132*0.3212</f>
        <v>0</v>
      </c>
      <c r="N132" s="55">
        <f>[5]PPNE5!J132</f>
        <v>0</v>
      </c>
      <c r="O132" s="110">
        <f>IFERROR(N132/$N$19*100,"0.00")</f>
        <v>0</v>
      </c>
    </row>
    <row r="133" spans="1:15" ht="12.75" x14ac:dyDescent="0.2">
      <c r="A133" s="62">
        <v>2</v>
      </c>
      <c r="B133" s="57">
        <v>2</v>
      </c>
      <c r="C133" s="57">
        <v>5</v>
      </c>
      <c r="D133" s="57">
        <v>3</v>
      </c>
      <c r="E133" s="57" t="s">
        <v>309</v>
      </c>
      <c r="F133" s="63" t="s">
        <v>137</v>
      </c>
      <c r="G133" s="55">
        <f>N133*0.083</f>
        <v>99600</v>
      </c>
      <c r="H133" s="55">
        <f>N133*0.0707</f>
        <v>84840</v>
      </c>
      <c r="I133" s="55">
        <f>N133*0.404</f>
        <v>484800.00000000006</v>
      </c>
      <c r="J133" s="55">
        <f>N133*0.0652</f>
        <v>78240</v>
      </c>
      <c r="K133" s="55">
        <f>N133*0.0406</f>
        <v>48720</v>
      </c>
      <c r="L133" s="55">
        <f>N133*0.0153</f>
        <v>18360</v>
      </c>
      <c r="M133" s="55">
        <f>N133*0.3212</f>
        <v>385440</v>
      </c>
      <c r="N133" s="55">
        <f>[5]PPNE5!J133</f>
        <v>1200000</v>
      </c>
      <c r="O133" s="110">
        <f>IFERROR(N133/$N$19*100,"0.00")</f>
        <v>0.1786005774082251</v>
      </c>
    </row>
    <row r="134" spans="1:15" ht="12.75" x14ac:dyDescent="0.2">
      <c r="A134" s="62">
        <v>2</v>
      </c>
      <c r="B134" s="57">
        <v>2</v>
      </c>
      <c r="C134" s="57">
        <v>5</v>
      </c>
      <c r="D134" s="57">
        <v>3</v>
      </c>
      <c r="E134" s="57" t="s">
        <v>310</v>
      </c>
      <c r="F134" s="63" t="s">
        <v>138</v>
      </c>
      <c r="G134" s="55">
        <f>N134*0.083</f>
        <v>0</v>
      </c>
      <c r="H134" s="55">
        <f>N134*0.0707</f>
        <v>0</v>
      </c>
      <c r="I134" s="55">
        <f>N134*0.404</f>
        <v>0</v>
      </c>
      <c r="J134" s="55">
        <f>N134*0.0652</f>
        <v>0</v>
      </c>
      <c r="K134" s="55">
        <f>N134*0.0406</f>
        <v>0</v>
      </c>
      <c r="L134" s="55">
        <f>N134*0.0153</f>
        <v>0</v>
      </c>
      <c r="M134" s="55">
        <f>N134*0.3212</f>
        <v>0</v>
      </c>
      <c r="N134" s="55">
        <f>[5]PPNE5!J134</f>
        <v>0</v>
      </c>
      <c r="O134" s="110">
        <f>IFERROR(N134/$N$19*100,"0.00")</f>
        <v>0</v>
      </c>
    </row>
    <row r="135" spans="1:15" ht="12.75" x14ac:dyDescent="0.2">
      <c r="A135" s="62">
        <v>2</v>
      </c>
      <c r="B135" s="57">
        <v>2</v>
      </c>
      <c r="C135" s="57">
        <v>5</v>
      </c>
      <c r="D135" s="57">
        <v>3</v>
      </c>
      <c r="E135" s="57" t="s">
        <v>311</v>
      </c>
      <c r="F135" s="63" t="s">
        <v>139</v>
      </c>
      <c r="G135" s="55">
        <f>N135*0.083</f>
        <v>0</v>
      </c>
      <c r="H135" s="55">
        <f>N135*0.0707</f>
        <v>0</v>
      </c>
      <c r="I135" s="55">
        <f>N135*0.404</f>
        <v>0</v>
      </c>
      <c r="J135" s="55">
        <f>N135*0.0652</f>
        <v>0</v>
      </c>
      <c r="K135" s="55">
        <f>N135*0.0406</f>
        <v>0</v>
      </c>
      <c r="L135" s="55">
        <f>N135*0.0153</f>
        <v>0</v>
      </c>
      <c r="M135" s="55">
        <f>N135*0.3212</f>
        <v>0</v>
      </c>
      <c r="N135" s="55">
        <f>[5]PPNE5!J135</f>
        <v>0</v>
      </c>
      <c r="O135" s="110">
        <f>IFERROR(N135/$N$19*100,"0.00")</f>
        <v>0</v>
      </c>
    </row>
    <row r="136" spans="1:15" ht="12.75" x14ac:dyDescent="0.2">
      <c r="A136" s="62">
        <v>2</v>
      </c>
      <c r="B136" s="57">
        <v>2</v>
      </c>
      <c r="C136" s="57">
        <v>5</v>
      </c>
      <c r="D136" s="57">
        <v>3</v>
      </c>
      <c r="E136" s="57" t="s">
        <v>315</v>
      </c>
      <c r="F136" s="63" t="s">
        <v>140</v>
      </c>
      <c r="G136" s="55">
        <f>N136*0.083</f>
        <v>0</v>
      </c>
      <c r="H136" s="55">
        <f>N136*0.0707</f>
        <v>0</v>
      </c>
      <c r="I136" s="55">
        <f>N136*0.404</f>
        <v>0</v>
      </c>
      <c r="J136" s="55">
        <f>N136*0.0652</f>
        <v>0</v>
      </c>
      <c r="K136" s="55">
        <f>N136*0.0406</f>
        <v>0</v>
      </c>
      <c r="L136" s="55">
        <f>N136*0.0153</f>
        <v>0</v>
      </c>
      <c r="M136" s="55">
        <f>N136*0.3212</f>
        <v>0</v>
      </c>
      <c r="N136" s="55">
        <f>[5]PPNE5!J136</f>
        <v>0</v>
      </c>
      <c r="O136" s="110">
        <f>IFERROR(N136/$N$19*100,"0.00")</f>
        <v>0</v>
      </c>
    </row>
    <row r="137" spans="1:15" ht="12.75" x14ac:dyDescent="0.2">
      <c r="A137" s="64">
        <v>2</v>
      </c>
      <c r="B137" s="65">
        <v>2</v>
      </c>
      <c r="C137" s="65">
        <v>5</v>
      </c>
      <c r="D137" s="65">
        <v>4</v>
      </c>
      <c r="E137" s="65"/>
      <c r="F137" s="61" t="s">
        <v>141</v>
      </c>
      <c r="G137" s="66">
        <f t="shared" ref="G137:N137" si="63">G138</f>
        <v>0</v>
      </c>
      <c r="H137" s="66">
        <f t="shared" si="63"/>
        <v>0</v>
      </c>
      <c r="I137" s="66">
        <f t="shared" si="63"/>
        <v>0</v>
      </c>
      <c r="J137" s="66">
        <f t="shared" si="63"/>
        <v>0</v>
      </c>
      <c r="K137" s="66">
        <f t="shared" si="63"/>
        <v>0</v>
      </c>
      <c r="L137" s="66">
        <f t="shared" si="63"/>
        <v>0</v>
      </c>
      <c r="M137" s="66">
        <f t="shared" si="63"/>
        <v>0</v>
      </c>
      <c r="N137" s="66">
        <f t="shared" si="63"/>
        <v>0</v>
      </c>
      <c r="O137" s="120">
        <v>0</v>
      </c>
    </row>
    <row r="138" spans="1:15" ht="12.75" x14ac:dyDescent="0.2">
      <c r="A138" s="62">
        <v>2</v>
      </c>
      <c r="B138" s="57">
        <v>2</v>
      </c>
      <c r="C138" s="57">
        <v>5</v>
      </c>
      <c r="D138" s="57">
        <v>4</v>
      </c>
      <c r="E138" s="57" t="s">
        <v>308</v>
      </c>
      <c r="F138" s="63" t="s">
        <v>141</v>
      </c>
      <c r="G138" s="55">
        <f>N138*0.083</f>
        <v>0</v>
      </c>
      <c r="H138" s="55">
        <f>N138*0.0707</f>
        <v>0</v>
      </c>
      <c r="I138" s="55">
        <f>N138*0.404</f>
        <v>0</v>
      </c>
      <c r="J138" s="55">
        <f>N138*0.0652</f>
        <v>0</v>
      </c>
      <c r="K138" s="55">
        <f>N138*0.0406</f>
        <v>0</v>
      </c>
      <c r="L138" s="55">
        <f>N138*0.0153</f>
        <v>0</v>
      </c>
      <c r="M138" s="55">
        <f>N138*0.3212</f>
        <v>0</v>
      </c>
      <c r="N138" s="55">
        <f>[5]PPNE5!J138</f>
        <v>0</v>
      </c>
      <c r="O138" s="110">
        <f>IFERROR(N138/$N$19*100,"0.00")</f>
        <v>0</v>
      </c>
    </row>
    <row r="139" spans="1:15" ht="12.75" x14ac:dyDescent="0.2">
      <c r="A139" s="67">
        <v>2</v>
      </c>
      <c r="B139" s="65">
        <v>2</v>
      </c>
      <c r="C139" s="65">
        <v>5</v>
      </c>
      <c r="D139" s="65">
        <v>5</v>
      </c>
      <c r="E139" s="65"/>
      <c r="F139" s="68" t="s">
        <v>368</v>
      </c>
      <c r="G139" s="66">
        <f t="shared" ref="G139:O139" si="64">+G140</f>
        <v>0</v>
      </c>
      <c r="H139" s="66">
        <f t="shared" si="64"/>
        <v>0</v>
      </c>
      <c r="I139" s="66">
        <f t="shared" si="64"/>
        <v>0</v>
      </c>
      <c r="J139" s="66">
        <f t="shared" si="64"/>
        <v>0</v>
      </c>
      <c r="K139" s="66">
        <f t="shared" si="64"/>
        <v>0</v>
      </c>
      <c r="L139" s="66">
        <f t="shared" si="64"/>
        <v>0</v>
      </c>
      <c r="M139" s="66">
        <f t="shared" si="64"/>
        <v>0</v>
      </c>
      <c r="N139" s="66">
        <f t="shared" si="64"/>
        <v>0</v>
      </c>
      <c r="O139" s="121">
        <f t="shared" si="64"/>
        <v>0</v>
      </c>
    </row>
    <row r="140" spans="1:15" ht="12.75" x14ac:dyDescent="0.2">
      <c r="A140" s="62">
        <v>2</v>
      </c>
      <c r="B140" s="57">
        <v>2</v>
      </c>
      <c r="C140" s="57">
        <v>5</v>
      </c>
      <c r="D140" s="57">
        <v>5</v>
      </c>
      <c r="E140" s="57" t="s">
        <v>308</v>
      </c>
      <c r="F140" s="63" t="s">
        <v>368</v>
      </c>
      <c r="G140" s="55">
        <f>N140*0.083</f>
        <v>0</v>
      </c>
      <c r="H140" s="55">
        <f>N140*0.0707</f>
        <v>0</v>
      </c>
      <c r="I140" s="55">
        <f>N140*0.404</f>
        <v>0</v>
      </c>
      <c r="J140" s="55">
        <f>N140*0.0652</f>
        <v>0</v>
      </c>
      <c r="K140" s="55">
        <f>N140*0.0406</f>
        <v>0</v>
      </c>
      <c r="L140" s="55">
        <f>N140*0.0153</f>
        <v>0</v>
      </c>
      <c r="M140" s="55">
        <f>N140*0.3212</f>
        <v>0</v>
      </c>
      <c r="N140" s="55">
        <f>[5]PPNE5!J140</f>
        <v>0</v>
      </c>
      <c r="O140" s="110">
        <f>IFERROR(N140/$N$19*100,"0.00")</f>
        <v>0</v>
      </c>
    </row>
    <row r="141" spans="1:15" ht="12.75" x14ac:dyDescent="0.2">
      <c r="A141" s="67">
        <v>2</v>
      </c>
      <c r="B141" s="65">
        <v>2</v>
      </c>
      <c r="C141" s="65">
        <v>5</v>
      </c>
      <c r="D141" s="65">
        <v>6</v>
      </c>
      <c r="E141" s="65"/>
      <c r="F141" s="68" t="s">
        <v>369</v>
      </c>
      <c r="G141" s="66">
        <f t="shared" ref="G141:N141" si="65">G142</f>
        <v>0</v>
      </c>
      <c r="H141" s="66">
        <f t="shared" si="65"/>
        <v>0</v>
      </c>
      <c r="I141" s="66">
        <f t="shared" si="65"/>
        <v>0</v>
      </c>
      <c r="J141" s="66">
        <f t="shared" si="65"/>
        <v>0</v>
      </c>
      <c r="K141" s="66">
        <f t="shared" si="65"/>
        <v>0</v>
      </c>
      <c r="L141" s="66">
        <f t="shared" si="65"/>
        <v>0</v>
      </c>
      <c r="M141" s="66">
        <f t="shared" si="65"/>
        <v>0</v>
      </c>
      <c r="N141" s="66">
        <f t="shared" si="65"/>
        <v>0</v>
      </c>
      <c r="O141" s="120">
        <v>0</v>
      </c>
    </row>
    <row r="142" spans="1:15" ht="12.75" x14ac:dyDescent="0.2">
      <c r="A142" s="62">
        <v>2</v>
      </c>
      <c r="B142" s="57">
        <v>2</v>
      </c>
      <c r="C142" s="57">
        <v>5</v>
      </c>
      <c r="D142" s="57">
        <v>6</v>
      </c>
      <c r="E142" s="57" t="s">
        <v>308</v>
      </c>
      <c r="F142" s="63" t="s">
        <v>369</v>
      </c>
      <c r="G142" s="55">
        <f>N142*0.083</f>
        <v>0</v>
      </c>
      <c r="H142" s="55">
        <f>N142*0.0707</f>
        <v>0</v>
      </c>
      <c r="I142" s="55">
        <f>N142*0.404</f>
        <v>0</v>
      </c>
      <c r="J142" s="55">
        <f>N142*0.0652</f>
        <v>0</v>
      </c>
      <c r="K142" s="55">
        <f>N142*0.0406</f>
        <v>0</v>
      </c>
      <c r="L142" s="55">
        <f>N142*0.0153</f>
        <v>0</v>
      </c>
      <c r="M142" s="55">
        <f>N142*0.3212</f>
        <v>0</v>
      </c>
      <c r="N142" s="55">
        <f>[5]PPNE5!J142</f>
        <v>0</v>
      </c>
      <c r="O142" s="110">
        <f>IFERROR(N142/$N$19*100,"0.00")</f>
        <v>0</v>
      </c>
    </row>
    <row r="143" spans="1:15" ht="12.75" x14ac:dyDescent="0.2">
      <c r="A143" s="67">
        <v>2</v>
      </c>
      <c r="B143" s="65">
        <v>2</v>
      </c>
      <c r="C143" s="65">
        <v>5</v>
      </c>
      <c r="D143" s="65">
        <v>7</v>
      </c>
      <c r="E143" s="65"/>
      <c r="F143" s="68" t="s">
        <v>370</v>
      </c>
      <c r="G143" s="66">
        <f t="shared" ref="G143:O143" si="66">+G144</f>
        <v>0</v>
      </c>
      <c r="H143" s="66">
        <f t="shared" si="66"/>
        <v>0</v>
      </c>
      <c r="I143" s="66">
        <f t="shared" si="66"/>
        <v>0</v>
      </c>
      <c r="J143" s="66">
        <f t="shared" si="66"/>
        <v>0</v>
      </c>
      <c r="K143" s="66">
        <f t="shared" si="66"/>
        <v>0</v>
      </c>
      <c r="L143" s="66">
        <f t="shared" si="66"/>
        <v>0</v>
      </c>
      <c r="M143" s="66">
        <f t="shared" si="66"/>
        <v>0</v>
      </c>
      <c r="N143" s="66">
        <f t="shared" si="66"/>
        <v>0</v>
      </c>
      <c r="O143" s="121">
        <f t="shared" si="66"/>
        <v>0</v>
      </c>
    </row>
    <row r="144" spans="1:15" ht="12.75" x14ac:dyDescent="0.2">
      <c r="A144" s="62">
        <v>2</v>
      </c>
      <c r="B144" s="57">
        <v>2</v>
      </c>
      <c r="C144" s="57">
        <v>5</v>
      </c>
      <c r="D144" s="57">
        <v>7</v>
      </c>
      <c r="E144" s="57" t="s">
        <v>308</v>
      </c>
      <c r="F144" s="63" t="s">
        <v>370</v>
      </c>
      <c r="G144" s="55">
        <f>N144*0.083</f>
        <v>0</v>
      </c>
      <c r="H144" s="55">
        <f>N144*0.0707</f>
        <v>0</v>
      </c>
      <c r="I144" s="55">
        <f>N144*0.404</f>
        <v>0</v>
      </c>
      <c r="J144" s="55">
        <f>N144*0.0652</f>
        <v>0</v>
      </c>
      <c r="K144" s="55">
        <f>N144*0.0406</f>
        <v>0</v>
      </c>
      <c r="L144" s="55">
        <f>N144*0.0153</f>
        <v>0</v>
      </c>
      <c r="M144" s="55">
        <f>N144*0.3212</f>
        <v>0</v>
      </c>
      <c r="N144" s="55">
        <f>[5]PPNE5!J144</f>
        <v>0</v>
      </c>
      <c r="O144" s="110">
        <f>IFERROR(N144/$N$19*100,"0.00")</f>
        <v>0</v>
      </c>
    </row>
    <row r="145" spans="1:15" ht="12.75" x14ac:dyDescent="0.2">
      <c r="A145" s="67">
        <v>2</v>
      </c>
      <c r="B145" s="65">
        <v>2</v>
      </c>
      <c r="C145" s="65">
        <v>5</v>
      </c>
      <c r="D145" s="65">
        <v>8</v>
      </c>
      <c r="E145" s="65"/>
      <c r="F145" s="68" t="s">
        <v>142</v>
      </c>
      <c r="G145" s="66">
        <f t="shared" ref="G145:N145" si="67">G146</f>
        <v>0</v>
      </c>
      <c r="H145" s="66">
        <f t="shared" si="67"/>
        <v>0</v>
      </c>
      <c r="I145" s="66">
        <f t="shared" si="67"/>
        <v>0</v>
      </c>
      <c r="J145" s="66">
        <f t="shared" si="67"/>
        <v>0</v>
      </c>
      <c r="K145" s="66">
        <f t="shared" si="67"/>
        <v>0</v>
      </c>
      <c r="L145" s="66">
        <f t="shared" si="67"/>
        <v>0</v>
      </c>
      <c r="M145" s="66">
        <f t="shared" si="67"/>
        <v>0</v>
      </c>
      <c r="N145" s="66">
        <f t="shared" si="67"/>
        <v>0</v>
      </c>
      <c r="O145" s="120">
        <v>0</v>
      </c>
    </row>
    <row r="146" spans="1:15" ht="12.75" x14ac:dyDescent="0.2">
      <c r="A146" s="62">
        <v>2</v>
      </c>
      <c r="B146" s="57">
        <v>2</v>
      </c>
      <c r="C146" s="57">
        <v>5</v>
      </c>
      <c r="D146" s="57">
        <v>8</v>
      </c>
      <c r="E146" s="57" t="s">
        <v>308</v>
      </c>
      <c r="F146" s="63" t="s">
        <v>142</v>
      </c>
      <c r="G146" s="55">
        <f>N146*0.083</f>
        <v>0</v>
      </c>
      <c r="H146" s="55">
        <f>N146*0.0707</f>
        <v>0</v>
      </c>
      <c r="I146" s="55">
        <f>N146*0.404</f>
        <v>0</v>
      </c>
      <c r="J146" s="55">
        <f>N146*0.0652</f>
        <v>0</v>
      </c>
      <c r="K146" s="55">
        <f>N146*0.0406</f>
        <v>0</v>
      </c>
      <c r="L146" s="55">
        <f>N146*0.0153</f>
        <v>0</v>
      </c>
      <c r="M146" s="55">
        <f>N146*0.3212</f>
        <v>0</v>
      </c>
      <c r="N146" s="55">
        <f>[5]PPNE5!J146</f>
        <v>0</v>
      </c>
      <c r="O146" s="110">
        <f>IFERROR(N146/$N$19*100,"0.00")</f>
        <v>0</v>
      </c>
    </row>
    <row r="147" spans="1:15" ht="12.75" x14ac:dyDescent="0.2">
      <c r="A147" s="86">
        <v>2</v>
      </c>
      <c r="B147" s="84">
        <v>2</v>
      </c>
      <c r="C147" s="84">
        <v>6</v>
      </c>
      <c r="D147" s="84"/>
      <c r="E147" s="84"/>
      <c r="F147" s="87" t="s">
        <v>143</v>
      </c>
      <c r="G147" s="330">
        <f t="shared" ref="G147:N147" si="68">+G148+G150+G152+G154+G156+G158+G160+G162+G164</f>
        <v>7179.5</v>
      </c>
      <c r="H147" s="330">
        <f t="shared" si="68"/>
        <v>6115.55</v>
      </c>
      <c r="I147" s="330">
        <f t="shared" si="68"/>
        <v>34946</v>
      </c>
      <c r="J147" s="330">
        <f t="shared" si="68"/>
        <v>5639.7999999999993</v>
      </c>
      <c r="K147" s="330">
        <f t="shared" si="68"/>
        <v>3511.8999999999996</v>
      </c>
      <c r="L147" s="330">
        <f t="shared" si="68"/>
        <v>1323.45</v>
      </c>
      <c r="M147" s="330">
        <f t="shared" si="68"/>
        <v>27783.8</v>
      </c>
      <c r="N147" s="330">
        <f t="shared" si="68"/>
        <v>86500</v>
      </c>
      <c r="O147" s="119">
        <v>1.2874124954842893E-2</v>
      </c>
    </row>
    <row r="148" spans="1:15" ht="12.75" x14ac:dyDescent="0.2">
      <c r="A148" s="64">
        <v>2</v>
      </c>
      <c r="B148" s="65">
        <v>2</v>
      </c>
      <c r="C148" s="65">
        <v>6</v>
      </c>
      <c r="D148" s="65">
        <v>1</v>
      </c>
      <c r="E148" s="65"/>
      <c r="F148" s="61" t="s">
        <v>371</v>
      </c>
      <c r="G148" s="66">
        <f t="shared" ref="G148:N148" si="69">G149</f>
        <v>0</v>
      </c>
      <c r="H148" s="66">
        <f t="shared" si="69"/>
        <v>0</v>
      </c>
      <c r="I148" s="66">
        <f t="shared" si="69"/>
        <v>0</v>
      </c>
      <c r="J148" s="66">
        <f t="shared" si="69"/>
        <v>0</v>
      </c>
      <c r="K148" s="66">
        <f t="shared" si="69"/>
        <v>0</v>
      </c>
      <c r="L148" s="66">
        <f t="shared" si="69"/>
        <v>0</v>
      </c>
      <c r="M148" s="66">
        <f t="shared" si="69"/>
        <v>0</v>
      </c>
      <c r="N148" s="66">
        <f t="shared" si="69"/>
        <v>0</v>
      </c>
      <c r="O148" s="120">
        <v>0</v>
      </c>
    </row>
    <row r="149" spans="1:15" ht="12.75" x14ac:dyDescent="0.2">
      <c r="A149" s="62">
        <v>2</v>
      </c>
      <c r="B149" s="57">
        <v>2</v>
      </c>
      <c r="C149" s="57">
        <v>6</v>
      </c>
      <c r="D149" s="57">
        <v>1</v>
      </c>
      <c r="E149" s="57" t="s">
        <v>308</v>
      </c>
      <c r="F149" s="63" t="s">
        <v>371</v>
      </c>
      <c r="G149" s="55">
        <f>N149*0.083</f>
        <v>0</v>
      </c>
      <c r="H149" s="55">
        <f>N149*0.0707</f>
        <v>0</v>
      </c>
      <c r="I149" s="55">
        <f>N149*0.404</f>
        <v>0</v>
      </c>
      <c r="J149" s="55">
        <f>N149*0.0652</f>
        <v>0</v>
      </c>
      <c r="K149" s="55">
        <f>N149*0.0406</f>
        <v>0</v>
      </c>
      <c r="L149" s="55">
        <f>N149*0.0153</f>
        <v>0</v>
      </c>
      <c r="M149" s="55">
        <f>N149*0.3212</f>
        <v>0</v>
      </c>
      <c r="N149" s="55">
        <f>[5]PPNE5!J149</f>
        <v>0</v>
      </c>
      <c r="O149" s="110">
        <f>IFERROR(N149/$N$19*100,"0.00")</f>
        <v>0</v>
      </c>
    </row>
    <row r="150" spans="1:15" ht="12.75" x14ac:dyDescent="0.2">
      <c r="A150" s="64">
        <v>2</v>
      </c>
      <c r="B150" s="65">
        <v>2</v>
      </c>
      <c r="C150" s="65">
        <v>6</v>
      </c>
      <c r="D150" s="65">
        <v>2</v>
      </c>
      <c r="E150" s="65"/>
      <c r="F150" s="61" t="s">
        <v>144</v>
      </c>
      <c r="G150" s="66">
        <f t="shared" ref="G150:N150" si="70">G151</f>
        <v>7179.5</v>
      </c>
      <c r="H150" s="66">
        <f t="shared" si="70"/>
        <v>6115.55</v>
      </c>
      <c r="I150" s="66">
        <f t="shared" si="70"/>
        <v>34946</v>
      </c>
      <c r="J150" s="66">
        <f t="shared" si="70"/>
        <v>5639.7999999999993</v>
      </c>
      <c r="K150" s="66">
        <f t="shared" si="70"/>
        <v>3511.8999999999996</v>
      </c>
      <c r="L150" s="66">
        <f t="shared" si="70"/>
        <v>1323.45</v>
      </c>
      <c r="M150" s="66">
        <f t="shared" si="70"/>
        <v>27783.8</v>
      </c>
      <c r="N150" s="66">
        <f t="shared" si="70"/>
        <v>86500</v>
      </c>
      <c r="O150" s="120">
        <v>1.2874124954842893E-2</v>
      </c>
    </row>
    <row r="151" spans="1:15" ht="12.75" x14ac:dyDescent="0.2">
      <c r="A151" s="123">
        <v>2</v>
      </c>
      <c r="B151" s="112">
        <v>2</v>
      </c>
      <c r="C151" s="112">
        <v>6</v>
      </c>
      <c r="D151" s="112">
        <v>2</v>
      </c>
      <c r="E151" s="112" t="s">
        <v>308</v>
      </c>
      <c r="F151" s="124" t="s">
        <v>144</v>
      </c>
      <c r="G151" s="55">
        <f>N151*0.083</f>
        <v>7179.5</v>
      </c>
      <c r="H151" s="55">
        <f>N151*0.0707</f>
        <v>6115.55</v>
      </c>
      <c r="I151" s="55">
        <f>N151*0.404</f>
        <v>34946</v>
      </c>
      <c r="J151" s="55">
        <f>N151*0.0652</f>
        <v>5639.7999999999993</v>
      </c>
      <c r="K151" s="55">
        <f>N151*0.0406</f>
        <v>3511.8999999999996</v>
      </c>
      <c r="L151" s="55">
        <f>N151*0.0153</f>
        <v>1323.45</v>
      </c>
      <c r="M151" s="55">
        <f>N151*0.3212</f>
        <v>27783.8</v>
      </c>
      <c r="N151" s="55">
        <f>[5]PPNE5!J151</f>
        <v>86500</v>
      </c>
      <c r="O151" s="116">
        <f>IFERROR(N151/$N$19*100,"0.00")</f>
        <v>1.2874124954842893E-2</v>
      </c>
    </row>
    <row r="152" spans="1:15" ht="12.75" x14ac:dyDescent="0.2">
      <c r="A152" s="64">
        <v>2</v>
      </c>
      <c r="B152" s="65">
        <v>2</v>
      </c>
      <c r="C152" s="65">
        <v>6</v>
      </c>
      <c r="D152" s="65">
        <v>3</v>
      </c>
      <c r="E152" s="65"/>
      <c r="F152" s="61" t="s">
        <v>145</v>
      </c>
      <c r="G152" s="66">
        <f t="shared" ref="G152:N152" si="71">G153</f>
        <v>0</v>
      </c>
      <c r="H152" s="66">
        <f t="shared" si="71"/>
        <v>0</v>
      </c>
      <c r="I152" s="66">
        <f t="shared" si="71"/>
        <v>0</v>
      </c>
      <c r="J152" s="66">
        <f t="shared" si="71"/>
        <v>0</v>
      </c>
      <c r="K152" s="66">
        <f t="shared" si="71"/>
        <v>0</v>
      </c>
      <c r="L152" s="66">
        <f t="shared" si="71"/>
        <v>0</v>
      </c>
      <c r="M152" s="66">
        <f t="shared" si="71"/>
        <v>0</v>
      </c>
      <c r="N152" s="66">
        <f t="shared" si="71"/>
        <v>0</v>
      </c>
      <c r="O152" s="120">
        <v>0</v>
      </c>
    </row>
    <row r="153" spans="1:15" ht="12.75" x14ac:dyDescent="0.2">
      <c r="A153" s="62">
        <v>2</v>
      </c>
      <c r="B153" s="57">
        <v>2</v>
      </c>
      <c r="C153" s="57">
        <v>6</v>
      </c>
      <c r="D153" s="57">
        <v>3</v>
      </c>
      <c r="E153" s="57" t="s">
        <v>308</v>
      </c>
      <c r="F153" s="63" t="s">
        <v>145</v>
      </c>
      <c r="G153" s="55">
        <f>N153*0.083</f>
        <v>0</v>
      </c>
      <c r="H153" s="55">
        <f>N153*0.0707</f>
        <v>0</v>
      </c>
      <c r="I153" s="55">
        <f>N153*0.404</f>
        <v>0</v>
      </c>
      <c r="J153" s="55">
        <f>N153*0.0652</f>
        <v>0</v>
      </c>
      <c r="K153" s="55">
        <f>N153*0.0406</f>
        <v>0</v>
      </c>
      <c r="L153" s="55">
        <f>N153*0.0153</f>
        <v>0</v>
      </c>
      <c r="M153" s="55">
        <f>N153*0.3212</f>
        <v>0</v>
      </c>
      <c r="N153" s="55">
        <f>[5]PPNE5!J153</f>
        <v>0</v>
      </c>
      <c r="O153" s="110">
        <f>IFERROR(N153/$N$19*100,"0.00")</f>
        <v>0</v>
      </c>
    </row>
    <row r="154" spans="1:15" ht="12.75" x14ac:dyDescent="0.2">
      <c r="A154" s="64">
        <v>2</v>
      </c>
      <c r="B154" s="65">
        <v>2</v>
      </c>
      <c r="C154" s="65">
        <v>6</v>
      </c>
      <c r="D154" s="65">
        <v>4</v>
      </c>
      <c r="E154" s="65"/>
      <c r="F154" s="61" t="s">
        <v>146</v>
      </c>
      <c r="G154" s="66">
        <f t="shared" ref="G154:N154" si="72">G155</f>
        <v>0</v>
      </c>
      <c r="H154" s="66">
        <f t="shared" si="72"/>
        <v>0</v>
      </c>
      <c r="I154" s="66">
        <f t="shared" si="72"/>
        <v>0</v>
      </c>
      <c r="J154" s="66">
        <f t="shared" si="72"/>
        <v>0</v>
      </c>
      <c r="K154" s="66">
        <f t="shared" si="72"/>
        <v>0</v>
      </c>
      <c r="L154" s="66">
        <f t="shared" si="72"/>
        <v>0</v>
      </c>
      <c r="M154" s="66">
        <f t="shared" si="72"/>
        <v>0</v>
      </c>
      <c r="N154" s="66">
        <f t="shared" si="72"/>
        <v>0</v>
      </c>
      <c r="O154" s="120">
        <v>0</v>
      </c>
    </row>
    <row r="155" spans="1:15" ht="12.75" x14ac:dyDescent="0.2">
      <c r="A155" s="62">
        <v>2</v>
      </c>
      <c r="B155" s="57">
        <v>2</v>
      </c>
      <c r="C155" s="57">
        <v>6</v>
      </c>
      <c r="D155" s="57">
        <v>4</v>
      </c>
      <c r="E155" s="57" t="s">
        <v>308</v>
      </c>
      <c r="F155" s="63" t="s">
        <v>146</v>
      </c>
      <c r="G155" s="55">
        <f>N155*0.083</f>
        <v>0</v>
      </c>
      <c r="H155" s="55">
        <f>N155*0.0707</f>
        <v>0</v>
      </c>
      <c r="I155" s="55">
        <f>N155*0.404</f>
        <v>0</v>
      </c>
      <c r="J155" s="55">
        <f>N155*0.0652</f>
        <v>0</v>
      </c>
      <c r="K155" s="55">
        <f>N155*0.0406</f>
        <v>0</v>
      </c>
      <c r="L155" s="55">
        <f>N155*0.0153</f>
        <v>0</v>
      </c>
      <c r="M155" s="55">
        <f>N155*0.3212</f>
        <v>0</v>
      </c>
      <c r="N155" s="55">
        <f>[5]PPNE5!J155</f>
        <v>0</v>
      </c>
      <c r="O155" s="110">
        <f>IFERROR(N155/$N$19*100,"0.00")</f>
        <v>0</v>
      </c>
    </row>
    <row r="156" spans="1:15" ht="12.75" x14ac:dyDescent="0.2">
      <c r="A156" s="67">
        <v>2</v>
      </c>
      <c r="B156" s="65">
        <v>2</v>
      </c>
      <c r="C156" s="65">
        <v>6</v>
      </c>
      <c r="D156" s="65">
        <v>5</v>
      </c>
      <c r="E156" s="65"/>
      <c r="F156" s="68" t="s">
        <v>313</v>
      </c>
      <c r="G156" s="66">
        <f t="shared" ref="G156:O156" si="73">+G157</f>
        <v>0</v>
      </c>
      <c r="H156" s="66">
        <f t="shared" si="73"/>
        <v>0</v>
      </c>
      <c r="I156" s="66">
        <f t="shared" si="73"/>
        <v>0</v>
      </c>
      <c r="J156" s="66">
        <f t="shared" si="73"/>
        <v>0</v>
      </c>
      <c r="K156" s="66">
        <f t="shared" si="73"/>
        <v>0</v>
      </c>
      <c r="L156" s="66">
        <f t="shared" si="73"/>
        <v>0</v>
      </c>
      <c r="M156" s="66">
        <f t="shared" si="73"/>
        <v>0</v>
      </c>
      <c r="N156" s="66">
        <f t="shared" si="73"/>
        <v>0</v>
      </c>
      <c r="O156" s="121">
        <f t="shared" si="73"/>
        <v>0</v>
      </c>
    </row>
    <row r="157" spans="1:15" ht="12.75" x14ac:dyDescent="0.2">
      <c r="A157" s="62">
        <v>2</v>
      </c>
      <c r="B157" s="57">
        <v>2</v>
      </c>
      <c r="C157" s="57">
        <v>6</v>
      </c>
      <c r="D157" s="57">
        <v>5</v>
      </c>
      <c r="E157" s="57" t="s">
        <v>308</v>
      </c>
      <c r="F157" s="63" t="s">
        <v>313</v>
      </c>
      <c r="G157" s="55">
        <f>N157*0.083</f>
        <v>0</v>
      </c>
      <c r="H157" s="55">
        <f>N157*0.0707</f>
        <v>0</v>
      </c>
      <c r="I157" s="55">
        <f>N157*0.404</f>
        <v>0</v>
      </c>
      <c r="J157" s="55">
        <f>N157*0.0652</f>
        <v>0</v>
      </c>
      <c r="K157" s="55">
        <f>N157*0.0406</f>
        <v>0</v>
      </c>
      <c r="L157" s="55">
        <f>N157*0.0153</f>
        <v>0</v>
      </c>
      <c r="M157" s="55">
        <f>N157*0.3212</f>
        <v>0</v>
      </c>
      <c r="N157" s="55">
        <f>[5]PPNE5!J157</f>
        <v>0</v>
      </c>
      <c r="O157" s="110">
        <f>IFERROR(N157/$N$19*100,"0.00")</f>
        <v>0</v>
      </c>
    </row>
    <row r="158" spans="1:15" ht="12.75" x14ac:dyDescent="0.2">
      <c r="A158" s="67">
        <v>2</v>
      </c>
      <c r="B158" s="65">
        <v>2</v>
      </c>
      <c r="C158" s="65">
        <v>6</v>
      </c>
      <c r="D158" s="65">
        <v>6</v>
      </c>
      <c r="E158" s="65"/>
      <c r="F158" s="68" t="s">
        <v>372</v>
      </c>
      <c r="G158" s="66">
        <f t="shared" ref="G158:O158" si="74">+G159</f>
        <v>0</v>
      </c>
      <c r="H158" s="66">
        <f t="shared" si="74"/>
        <v>0</v>
      </c>
      <c r="I158" s="66">
        <f t="shared" si="74"/>
        <v>0</v>
      </c>
      <c r="J158" s="66">
        <f t="shared" si="74"/>
        <v>0</v>
      </c>
      <c r="K158" s="66">
        <f t="shared" si="74"/>
        <v>0</v>
      </c>
      <c r="L158" s="66">
        <f t="shared" si="74"/>
        <v>0</v>
      </c>
      <c r="M158" s="66">
        <f t="shared" si="74"/>
        <v>0</v>
      </c>
      <c r="N158" s="66">
        <f t="shared" si="74"/>
        <v>0</v>
      </c>
      <c r="O158" s="121">
        <f t="shared" si="74"/>
        <v>0</v>
      </c>
    </row>
    <row r="159" spans="1:15" ht="12.75" x14ac:dyDescent="0.2">
      <c r="A159" s="62">
        <v>2</v>
      </c>
      <c r="B159" s="57">
        <v>2</v>
      </c>
      <c r="C159" s="57">
        <v>6</v>
      </c>
      <c r="D159" s="57">
        <v>6</v>
      </c>
      <c r="E159" s="57" t="s">
        <v>308</v>
      </c>
      <c r="F159" s="63" t="s">
        <v>372</v>
      </c>
      <c r="G159" s="55">
        <f>N159*0.083</f>
        <v>0</v>
      </c>
      <c r="H159" s="55">
        <f>N159*0.0707</f>
        <v>0</v>
      </c>
      <c r="I159" s="55">
        <f>N159*0.404</f>
        <v>0</v>
      </c>
      <c r="J159" s="55">
        <f>N159*0.0652</f>
        <v>0</v>
      </c>
      <c r="K159" s="55">
        <f>N159*0.0406</f>
        <v>0</v>
      </c>
      <c r="L159" s="55">
        <f>N159*0.0153</f>
        <v>0</v>
      </c>
      <c r="M159" s="55">
        <f>N159*0.3212</f>
        <v>0</v>
      </c>
      <c r="N159" s="55">
        <f>[5]PPNE5!J159</f>
        <v>0</v>
      </c>
      <c r="O159" s="110">
        <f>IFERROR(N159/$N$19*100,"0.00")</f>
        <v>0</v>
      </c>
    </row>
    <row r="160" spans="1:15" ht="12.75" x14ac:dyDescent="0.2">
      <c r="A160" s="67">
        <v>2</v>
      </c>
      <c r="B160" s="65">
        <v>2</v>
      </c>
      <c r="C160" s="65">
        <v>6</v>
      </c>
      <c r="D160" s="65">
        <v>7</v>
      </c>
      <c r="E160" s="65"/>
      <c r="F160" s="68" t="s">
        <v>373</v>
      </c>
      <c r="G160" s="66">
        <f t="shared" ref="G160:O160" si="75">+G161</f>
        <v>0</v>
      </c>
      <c r="H160" s="66">
        <f t="shared" si="75"/>
        <v>0</v>
      </c>
      <c r="I160" s="66">
        <f t="shared" si="75"/>
        <v>0</v>
      </c>
      <c r="J160" s="66">
        <f t="shared" si="75"/>
        <v>0</v>
      </c>
      <c r="K160" s="66">
        <f t="shared" si="75"/>
        <v>0</v>
      </c>
      <c r="L160" s="66">
        <f t="shared" si="75"/>
        <v>0</v>
      </c>
      <c r="M160" s="66">
        <f t="shared" si="75"/>
        <v>0</v>
      </c>
      <c r="N160" s="66">
        <f t="shared" si="75"/>
        <v>0</v>
      </c>
      <c r="O160" s="121">
        <f t="shared" si="75"/>
        <v>0</v>
      </c>
    </row>
    <row r="161" spans="1:15" ht="12.75" x14ac:dyDescent="0.2">
      <c r="A161" s="62">
        <v>2</v>
      </c>
      <c r="B161" s="57">
        <v>2</v>
      </c>
      <c r="C161" s="57">
        <v>6</v>
      </c>
      <c r="D161" s="57">
        <v>7</v>
      </c>
      <c r="E161" s="57" t="s">
        <v>308</v>
      </c>
      <c r="F161" s="63" t="s">
        <v>373</v>
      </c>
      <c r="G161" s="55">
        <f>N161*0.083</f>
        <v>0</v>
      </c>
      <c r="H161" s="55">
        <f>N161*0.0707</f>
        <v>0</v>
      </c>
      <c r="I161" s="55">
        <f>N161*0.404</f>
        <v>0</v>
      </c>
      <c r="J161" s="55">
        <f>N161*0.0652</f>
        <v>0</v>
      </c>
      <c r="K161" s="55">
        <f>N161*0.0406</f>
        <v>0</v>
      </c>
      <c r="L161" s="55">
        <f>N161*0.0153</f>
        <v>0</v>
      </c>
      <c r="M161" s="55">
        <f>N161*0.3212</f>
        <v>0</v>
      </c>
      <c r="N161" s="55">
        <f>[5]PPNE5!J161</f>
        <v>0</v>
      </c>
      <c r="O161" s="110">
        <f>IFERROR(N161/$N$19*100,"0.00")</f>
        <v>0</v>
      </c>
    </row>
    <row r="162" spans="1:15" ht="12.75" x14ac:dyDescent="0.2">
      <c r="A162" s="67">
        <v>2</v>
      </c>
      <c r="B162" s="65">
        <v>2</v>
      </c>
      <c r="C162" s="65">
        <v>6</v>
      </c>
      <c r="D162" s="65">
        <v>8</v>
      </c>
      <c r="E162" s="65"/>
      <c r="F162" s="68" t="s">
        <v>374</v>
      </c>
      <c r="G162" s="66">
        <f t="shared" ref="G162:O162" si="76">+G163</f>
        <v>0</v>
      </c>
      <c r="H162" s="66">
        <f t="shared" si="76"/>
        <v>0</v>
      </c>
      <c r="I162" s="66">
        <f t="shared" si="76"/>
        <v>0</v>
      </c>
      <c r="J162" s="66">
        <f t="shared" si="76"/>
        <v>0</v>
      </c>
      <c r="K162" s="66">
        <f t="shared" si="76"/>
        <v>0</v>
      </c>
      <c r="L162" s="66">
        <f t="shared" si="76"/>
        <v>0</v>
      </c>
      <c r="M162" s="66">
        <f t="shared" si="76"/>
        <v>0</v>
      </c>
      <c r="N162" s="66">
        <f t="shared" si="76"/>
        <v>0</v>
      </c>
      <c r="O162" s="121">
        <f t="shared" si="76"/>
        <v>0</v>
      </c>
    </row>
    <row r="163" spans="1:15" ht="12.75" x14ac:dyDescent="0.2">
      <c r="A163" s="62">
        <v>2</v>
      </c>
      <c r="B163" s="57">
        <v>2</v>
      </c>
      <c r="C163" s="57">
        <v>6</v>
      </c>
      <c r="D163" s="57">
        <v>8</v>
      </c>
      <c r="E163" s="57" t="s">
        <v>308</v>
      </c>
      <c r="F163" s="63" t="s">
        <v>374</v>
      </c>
      <c r="G163" s="55">
        <f>N163*0.083</f>
        <v>0</v>
      </c>
      <c r="H163" s="55">
        <f>N163*0.0707</f>
        <v>0</v>
      </c>
      <c r="I163" s="55">
        <f>N163*0.404</f>
        <v>0</v>
      </c>
      <c r="J163" s="55">
        <f>N163*0.0652</f>
        <v>0</v>
      </c>
      <c r="K163" s="55">
        <f>N163*0.0406</f>
        <v>0</v>
      </c>
      <c r="L163" s="55">
        <f>N163*0.0153</f>
        <v>0</v>
      </c>
      <c r="M163" s="55">
        <f>N163*0.3212</f>
        <v>0</v>
      </c>
      <c r="N163" s="55">
        <f>[5]PPNE5!J163</f>
        <v>0</v>
      </c>
      <c r="O163" s="110">
        <f>IFERROR(N163/$N$19*100,"0.00")</f>
        <v>0</v>
      </c>
    </row>
    <row r="164" spans="1:15" ht="12.75" x14ac:dyDescent="0.2">
      <c r="A164" s="67">
        <v>2</v>
      </c>
      <c r="B164" s="65">
        <v>2</v>
      </c>
      <c r="C164" s="65">
        <v>6</v>
      </c>
      <c r="D164" s="65">
        <v>9</v>
      </c>
      <c r="E164" s="65"/>
      <c r="F164" s="68" t="s">
        <v>314</v>
      </c>
      <c r="G164" s="66">
        <f t="shared" ref="G164:O164" si="77">+G165</f>
        <v>0</v>
      </c>
      <c r="H164" s="66">
        <f t="shared" si="77"/>
        <v>0</v>
      </c>
      <c r="I164" s="66">
        <f t="shared" si="77"/>
        <v>0</v>
      </c>
      <c r="J164" s="66">
        <f t="shared" si="77"/>
        <v>0</v>
      </c>
      <c r="K164" s="66">
        <f t="shared" si="77"/>
        <v>0</v>
      </c>
      <c r="L164" s="66">
        <f t="shared" si="77"/>
        <v>0</v>
      </c>
      <c r="M164" s="66">
        <f t="shared" si="77"/>
        <v>0</v>
      </c>
      <c r="N164" s="66">
        <f t="shared" si="77"/>
        <v>0</v>
      </c>
      <c r="O164" s="121">
        <f t="shared" si="77"/>
        <v>0</v>
      </c>
    </row>
    <row r="165" spans="1:15" ht="12.75" x14ac:dyDescent="0.2">
      <c r="A165" s="62">
        <v>2</v>
      </c>
      <c r="B165" s="57">
        <v>2</v>
      </c>
      <c r="C165" s="57">
        <v>6</v>
      </c>
      <c r="D165" s="57">
        <v>9</v>
      </c>
      <c r="E165" s="57" t="s">
        <v>308</v>
      </c>
      <c r="F165" s="63" t="s">
        <v>314</v>
      </c>
      <c r="G165" s="55">
        <f>N165*0.083</f>
        <v>0</v>
      </c>
      <c r="H165" s="55">
        <f>N165*0.0707</f>
        <v>0</v>
      </c>
      <c r="I165" s="55">
        <f>N165*0.404</f>
        <v>0</v>
      </c>
      <c r="J165" s="55">
        <f>N165*0.0652</f>
        <v>0</v>
      </c>
      <c r="K165" s="55">
        <f>N165*0.0406</f>
        <v>0</v>
      </c>
      <c r="L165" s="55">
        <f>N165*0.0153</f>
        <v>0</v>
      </c>
      <c r="M165" s="55">
        <f>N165*0.3212</f>
        <v>0</v>
      </c>
      <c r="N165" s="55">
        <f>[5]PPNE5!J165</f>
        <v>0</v>
      </c>
      <c r="O165" s="110">
        <f>IFERROR(N165/$N$19*100,"0.00")</f>
        <v>0</v>
      </c>
    </row>
    <row r="166" spans="1:15" ht="12.75" x14ac:dyDescent="0.2">
      <c r="A166" s="86">
        <v>2</v>
      </c>
      <c r="B166" s="84">
        <v>2</v>
      </c>
      <c r="C166" s="84">
        <v>7</v>
      </c>
      <c r="D166" s="84"/>
      <c r="E166" s="84"/>
      <c r="F166" s="87" t="s">
        <v>147</v>
      </c>
      <c r="G166" s="330">
        <f t="shared" ref="G166:N166" si="78">+G167+G175+G182</f>
        <v>648230</v>
      </c>
      <c r="H166" s="330">
        <f t="shared" si="78"/>
        <v>552167</v>
      </c>
      <c r="I166" s="330">
        <f t="shared" si="78"/>
        <v>3155240</v>
      </c>
      <c r="J166" s="330">
        <f t="shared" si="78"/>
        <v>509212</v>
      </c>
      <c r="K166" s="330">
        <f t="shared" si="78"/>
        <v>317086</v>
      </c>
      <c r="L166" s="330">
        <f t="shared" si="78"/>
        <v>119493</v>
      </c>
      <c r="M166" s="330">
        <f t="shared" si="78"/>
        <v>2508572</v>
      </c>
      <c r="N166" s="330">
        <f t="shared" si="78"/>
        <v>7810000</v>
      </c>
      <c r="O166" s="119">
        <v>1.1623920912985317</v>
      </c>
    </row>
    <row r="167" spans="1:15" ht="12.75" x14ac:dyDescent="0.2">
      <c r="A167" s="67">
        <v>2</v>
      </c>
      <c r="B167" s="65">
        <v>2</v>
      </c>
      <c r="C167" s="65">
        <v>7</v>
      </c>
      <c r="D167" s="65">
        <v>1</v>
      </c>
      <c r="E167" s="65"/>
      <c r="F167" s="68" t="s">
        <v>375</v>
      </c>
      <c r="G167" s="66">
        <f t="shared" ref="G167:N167" si="79">SUM(G168:G174)</f>
        <v>439900</v>
      </c>
      <c r="H167" s="66">
        <f t="shared" si="79"/>
        <v>374710</v>
      </c>
      <c r="I167" s="66">
        <f t="shared" si="79"/>
        <v>2141200</v>
      </c>
      <c r="J167" s="66">
        <f t="shared" si="79"/>
        <v>345560</v>
      </c>
      <c r="K167" s="66">
        <f t="shared" si="79"/>
        <v>215180</v>
      </c>
      <c r="L167" s="66">
        <f t="shared" si="79"/>
        <v>81090</v>
      </c>
      <c r="M167" s="66">
        <f t="shared" si="79"/>
        <v>1702360</v>
      </c>
      <c r="N167" s="66">
        <f t="shared" si="79"/>
        <v>5300000</v>
      </c>
      <c r="O167" s="120">
        <v>0.7888192168863275</v>
      </c>
    </row>
    <row r="168" spans="1:15" ht="12.75" x14ac:dyDescent="0.2">
      <c r="A168" s="56">
        <v>2</v>
      </c>
      <c r="B168" s="57">
        <v>2</v>
      </c>
      <c r="C168" s="57">
        <v>7</v>
      </c>
      <c r="D168" s="57">
        <v>1</v>
      </c>
      <c r="E168" s="57" t="s">
        <v>308</v>
      </c>
      <c r="F168" s="69" t="s">
        <v>148</v>
      </c>
      <c r="G168" s="55">
        <f t="shared" ref="G168:G174" si="80">N168*0.083</f>
        <v>249000</v>
      </c>
      <c r="H168" s="55">
        <f t="shared" ref="H168:H174" si="81">N168*0.0707</f>
        <v>212100</v>
      </c>
      <c r="I168" s="55">
        <f t="shared" ref="I168:I174" si="82">N168*0.404</f>
        <v>1212000</v>
      </c>
      <c r="J168" s="55">
        <f t="shared" ref="J168:J174" si="83">N168*0.0652</f>
        <v>195599.99999999997</v>
      </c>
      <c r="K168" s="55">
        <f t="shared" ref="K168:K174" si="84">N168*0.0406</f>
        <v>121799.99999999999</v>
      </c>
      <c r="L168" s="55">
        <f t="shared" ref="L168:L174" si="85">N168*0.0153</f>
        <v>45900</v>
      </c>
      <c r="M168" s="55">
        <f t="shared" ref="M168:M174" si="86">N168*0.3212</f>
        <v>963600</v>
      </c>
      <c r="N168" s="55">
        <f>[5]PPNE5!J168</f>
        <v>3000000</v>
      </c>
      <c r="O168" s="110">
        <f t="shared" ref="O168:O174" si="87">IFERROR(N168/$N$19*100,"0.00")</f>
        <v>0.44650144352056276</v>
      </c>
    </row>
    <row r="169" spans="1:15" ht="12.75" x14ac:dyDescent="0.2">
      <c r="A169" s="56">
        <v>2</v>
      </c>
      <c r="B169" s="57">
        <v>2</v>
      </c>
      <c r="C169" s="57">
        <v>7</v>
      </c>
      <c r="D169" s="57">
        <v>1</v>
      </c>
      <c r="E169" s="57" t="s">
        <v>309</v>
      </c>
      <c r="F169" s="69" t="s">
        <v>149</v>
      </c>
      <c r="G169" s="55">
        <f t="shared" si="80"/>
        <v>190900</v>
      </c>
      <c r="H169" s="55">
        <f t="shared" si="81"/>
        <v>162610</v>
      </c>
      <c r="I169" s="55">
        <f t="shared" si="82"/>
        <v>929200.00000000012</v>
      </c>
      <c r="J169" s="55">
        <f t="shared" si="83"/>
        <v>149960</v>
      </c>
      <c r="K169" s="55">
        <f t="shared" si="84"/>
        <v>93380</v>
      </c>
      <c r="L169" s="55">
        <f t="shared" si="85"/>
        <v>35190</v>
      </c>
      <c r="M169" s="55">
        <f t="shared" si="86"/>
        <v>738760</v>
      </c>
      <c r="N169" s="55">
        <f>[5]PPNE5!J169</f>
        <v>2300000</v>
      </c>
      <c r="O169" s="110">
        <f t="shared" si="87"/>
        <v>0.3423177733657648</v>
      </c>
    </row>
    <row r="170" spans="1:15" ht="12.75" x14ac:dyDescent="0.2">
      <c r="A170" s="56">
        <v>2</v>
      </c>
      <c r="B170" s="57">
        <v>2</v>
      </c>
      <c r="C170" s="57">
        <v>7</v>
      </c>
      <c r="D170" s="57">
        <v>1</v>
      </c>
      <c r="E170" s="57" t="s">
        <v>310</v>
      </c>
      <c r="F170" s="69" t="s">
        <v>150</v>
      </c>
      <c r="G170" s="55">
        <f t="shared" si="80"/>
        <v>0</v>
      </c>
      <c r="H170" s="55">
        <f t="shared" si="81"/>
        <v>0</v>
      </c>
      <c r="I170" s="55">
        <f t="shared" si="82"/>
        <v>0</v>
      </c>
      <c r="J170" s="55">
        <f t="shared" si="83"/>
        <v>0</v>
      </c>
      <c r="K170" s="55">
        <f t="shared" si="84"/>
        <v>0</v>
      </c>
      <c r="L170" s="55">
        <f t="shared" si="85"/>
        <v>0</v>
      </c>
      <c r="M170" s="55">
        <f t="shared" si="86"/>
        <v>0</v>
      </c>
      <c r="N170" s="55">
        <f>[5]PPNE5!J170</f>
        <v>0</v>
      </c>
      <c r="O170" s="110">
        <f t="shared" si="87"/>
        <v>0</v>
      </c>
    </row>
    <row r="171" spans="1:15" ht="12.75" x14ac:dyDescent="0.2">
      <c r="A171" s="56">
        <v>2</v>
      </c>
      <c r="B171" s="57">
        <v>2</v>
      </c>
      <c r="C171" s="57">
        <v>7</v>
      </c>
      <c r="D171" s="57">
        <v>1</v>
      </c>
      <c r="E171" s="57" t="s">
        <v>311</v>
      </c>
      <c r="F171" s="69" t="s">
        <v>151</v>
      </c>
      <c r="G171" s="55">
        <f t="shared" si="80"/>
        <v>0</v>
      </c>
      <c r="H171" s="55">
        <f t="shared" si="81"/>
        <v>0</v>
      </c>
      <c r="I171" s="55">
        <f t="shared" si="82"/>
        <v>0</v>
      </c>
      <c r="J171" s="55">
        <f t="shared" si="83"/>
        <v>0</v>
      </c>
      <c r="K171" s="55">
        <f t="shared" si="84"/>
        <v>0</v>
      </c>
      <c r="L171" s="55">
        <f t="shared" si="85"/>
        <v>0</v>
      </c>
      <c r="M171" s="55">
        <f t="shared" si="86"/>
        <v>0</v>
      </c>
      <c r="N171" s="55">
        <f>[5]PPNE5!J171</f>
        <v>0</v>
      </c>
      <c r="O171" s="110">
        <f t="shared" si="87"/>
        <v>0</v>
      </c>
    </row>
    <row r="172" spans="1:15" ht="12.75" x14ac:dyDescent="0.2">
      <c r="A172" s="56">
        <v>2</v>
      </c>
      <c r="B172" s="57">
        <v>2</v>
      </c>
      <c r="C172" s="57">
        <v>7</v>
      </c>
      <c r="D172" s="57">
        <v>1</v>
      </c>
      <c r="E172" s="57" t="s">
        <v>315</v>
      </c>
      <c r="F172" s="69" t="s">
        <v>152</v>
      </c>
      <c r="G172" s="55">
        <f t="shared" si="80"/>
        <v>0</v>
      </c>
      <c r="H172" s="55">
        <f t="shared" si="81"/>
        <v>0</v>
      </c>
      <c r="I172" s="55">
        <f t="shared" si="82"/>
        <v>0</v>
      </c>
      <c r="J172" s="55">
        <f t="shared" si="83"/>
        <v>0</v>
      </c>
      <c r="K172" s="55">
        <f t="shared" si="84"/>
        <v>0</v>
      </c>
      <c r="L172" s="55">
        <f t="shared" si="85"/>
        <v>0</v>
      </c>
      <c r="M172" s="55">
        <f t="shared" si="86"/>
        <v>0</v>
      </c>
      <c r="N172" s="55">
        <f>[5]PPNE5!J172</f>
        <v>0</v>
      </c>
      <c r="O172" s="110">
        <f t="shared" si="87"/>
        <v>0</v>
      </c>
    </row>
    <row r="173" spans="1:15" ht="12.75" x14ac:dyDescent="0.2">
      <c r="A173" s="56">
        <v>2</v>
      </c>
      <c r="B173" s="57">
        <v>2</v>
      </c>
      <c r="C173" s="57">
        <v>7</v>
      </c>
      <c r="D173" s="57">
        <v>1</v>
      </c>
      <c r="E173" s="57" t="s">
        <v>354</v>
      </c>
      <c r="F173" s="69" t="s">
        <v>153</v>
      </c>
      <c r="G173" s="55">
        <f t="shared" si="80"/>
        <v>0</v>
      </c>
      <c r="H173" s="55">
        <f t="shared" si="81"/>
        <v>0</v>
      </c>
      <c r="I173" s="55">
        <f t="shared" si="82"/>
        <v>0</v>
      </c>
      <c r="J173" s="55">
        <f t="shared" si="83"/>
        <v>0</v>
      </c>
      <c r="K173" s="55">
        <f t="shared" si="84"/>
        <v>0</v>
      </c>
      <c r="L173" s="55">
        <f t="shared" si="85"/>
        <v>0</v>
      </c>
      <c r="M173" s="55">
        <f t="shared" si="86"/>
        <v>0</v>
      </c>
      <c r="N173" s="55">
        <f>[5]PPNE5!J173</f>
        <v>0</v>
      </c>
      <c r="O173" s="110">
        <f t="shared" si="87"/>
        <v>0</v>
      </c>
    </row>
    <row r="174" spans="1:15" ht="12.75" x14ac:dyDescent="0.2">
      <c r="A174" s="56">
        <v>2</v>
      </c>
      <c r="B174" s="57">
        <v>2</v>
      </c>
      <c r="C174" s="57">
        <v>7</v>
      </c>
      <c r="D174" s="57">
        <v>1</v>
      </c>
      <c r="E174" s="57" t="s">
        <v>356</v>
      </c>
      <c r="F174" s="69" t="s">
        <v>154</v>
      </c>
      <c r="G174" s="55">
        <f t="shared" si="80"/>
        <v>0</v>
      </c>
      <c r="H174" s="55">
        <f t="shared" si="81"/>
        <v>0</v>
      </c>
      <c r="I174" s="55">
        <f t="shared" si="82"/>
        <v>0</v>
      </c>
      <c r="J174" s="55">
        <f t="shared" si="83"/>
        <v>0</v>
      </c>
      <c r="K174" s="55">
        <f t="shared" si="84"/>
        <v>0</v>
      </c>
      <c r="L174" s="55">
        <f t="shared" si="85"/>
        <v>0</v>
      </c>
      <c r="M174" s="55">
        <f t="shared" si="86"/>
        <v>0</v>
      </c>
      <c r="N174" s="55">
        <f>[5]PPNE5!J174</f>
        <v>0</v>
      </c>
      <c r="O174" s="110">
        <f t="shared" si="87"/>
        <v>0</v>
      </c>
    </row>
    <row r="175" spans="1:15" ht="12.75" x14ac:dyDescent="0.2">
      <c r="A175" s="64">
        <v>2</v>
      </c>
      <c r="B175" s="65">
        <v>2</v>
      </c>
      <c r="C175" s="65">
        <v>7</v>
      </c>
      <c r="D175" s="65">
        <v>2</v>
      </c>
      <c r="E175" s="65"/>
      <c r="F175" s="61" t="s">
        <v>376</v>
      </c>
      <c r="G175" s="66">
        <f t="shared" ref="G175:N175" si="88">SUM(G176:G181)</f>
        <v>208330</v>
      </c>
      <c r="H175" s="66">
        <f t="shared" si="88"/>
        <v>177457</v>
      </c>
      <c r="I175" s="66">
        <f t="shared" si="88"/>
        <v>1014040</v>
      </c>
      <c r="J175" s="66">
        <f t="shared" si="88"/>
        <v>163651.99999999997</v>
      </c>
      <c r="K175" s="66">
        <f t="shared" si="88"/>
        <v>101906</v>
      </c>
      <c r="L175" s="66">
        <f t="shared" si="88"/>
        <v>38403</v>
      </c>
      <c r="M175" s="66">
        <f t="shared" si="88"/>
        <v>806212</v>
      </c>
      <c r="N175" s="66">
        <f t="shared" si="88"/>
        <v>2510000</v>
      </c>
      <c r="O175" s="120">
        <v>0.37357287441220416</v>
      </c>
    </row>
    <row r="176" spans="1:15" ht="12.75" x14ac:dyDescent="0.2">
      <c r="A176" s="56">
        <v>2</v>
      </c>
      <c r="B176" s="57">
        <v>2</v>
      </c>
      <c r="C176" s="57">
        <v>7</v>
      </c>
      <c r="D176" s="57">
        <v>2</v>
      </c>
      <c r="E176" s="57" t="s">
        <v>308</v>
      </c>
      <c r="F176" s="69" t="s">
        <v>377</v>
      </c>
      <c r="G176" s="55">
        <f t="shared" ref="G176:G181" si="89">N176*0.083</f>
        <v>24900</v>
      </c>
      <c r="H176" s="55">
        <f t="shared" ref="H176:H181" si="90">N176*0.0707</f>
        <v>21210</v>
      </c>
      <c r="I176" s="55">
        <f t="shared" ref="I176:I181" si="91">N176*0.404</f>
        <v>121200.00000000001</v>
      </c>
      <c r="J176" s="55">
        <f t="shared" ref="J176:J181" si="92">N176*0.0652</f>
        <v>19560</v>
      </c>
      <c r="K176" s="55">
        <f t="shared" ref="K176:K181" si="93">N176*0.0406</f>
        <v>12180</v>
      </c>
      <c r="L176" s="55">
        <f t="shared" ref="L176:L181" si="94">N176*0.0153</f>
        <v>4590</v>
      </c>
      <c r="M176" s="55">
        <f t="shared" ref="M176:M181" si="95">N176*0.3212</f>
        <v>96360</v>
      </c>
      <c r="N176" s="55">
        <f>[5]PPNE5!J176</f>
        <v>300000</v>
      </c>
      <c r="O176" s="110">
        <f t="shared" ref="O176:O181" si="96">IFERROR(N176/$N$19*100,"0.00")</f>
        <v>4.4650144352056276E-2</v>
      </c>
    </row>
    <row r="177" spans="1:15" ht="12.75" x14ac:dyDescent="0.2">
      <c r="A177" s="56">
        <v>2</v>
      </c>
      <c r="B177" s="57">
        <v>2</v>
      </c>
      <c r="C177" s="57">
        <v>7</v>
      </c>
      <c r="D177" s="57">
        <v>2</v>
      </c>
      <c r="E177" s="57" t="s">
        <v>309</v>
      </c>
      <c r="F177" s="69" t="s">
        <v>155</v>
      </c>
      <c r="G177" s="55">
        <f t="shared" si="89"/>
        <v>16600</v>
      </c>
      <c r="H177" s="55">
        <f t="shared" si="90"/>
        <v>14140</v>
      </c>
      <c r="I177" s="55">
        <f t="shared" si="91"/>
        <v>80800</v>
      </c>
      <c r="J177" s="55">
        <f t="shared" si="92"/>
        <v>13039.999999999998</v>
      </c>
      <c r="K177" s="55">
        <f t="shared" si="93"/>
        <v>8119.9999999999991</v>
      </c>
      <c r="L177" s="55">
        <f t="shared" si="94"/>
        <v>3060</v>
      </c>
      <c r="M177" s="55">
        <f t="shared" si="95"/>
        <v>64240</v>
      </c>
      <c r="N177" s="55">
        <f>[5]PPNE5!J177</f>
        <v>200000</v>
      </c>
      <c r="O177" s="110">
        <f t="shared" si="96"/>
        <v>2.9766762901370852E-2</v>
      </c>
    </row>
    <row r="178" spans="1:15" ht="12.75" x14ac:dyDescent="0.2">
      <c r="A178" s="56">
        <v>2</v>
      </c>
      <c r="B178" s="57">
        <v>2</v>
      </c>
      <c r="C178" s="57">
        <v>7</v>
      </c>
      <c r="D178" s="57">
        <v>2</v>
      </c>
      <c r="E178" s="57" t="s">
        <v>310</v>
      </c>
      <c r="F178" s="69" t="s">
        <v>378</v>
      </c>
      <c r="G178" s="55">
        <f t="shared" si="89"/>
        <v>0</v>
      </c>
      <c r="H178" s="55">
        <f t="shared" si="90"/>
        <v>0</v>
      </c>
      <c r="I178" s="55">
        <f t="shared" si="91"/>
        <v>0</v>
      </c>
      <c r="J178" s="55">
        <f t="shared" si="92"/>
        <v>0</v>
      </c>
      <c r="K178" s="55">
        <f t="shared" si="93"/>
        <v>0</v>
      </c>
      <c r="L178" s="55">
        <f t="shared" si="94"/>
        <v>0</v>
      </c>
      <c r="M178" s="55">
        <f t="shared" si="95"/>
        <v>0</v>
      </c>
      <c r="N178" s="55">
        <f>[5]PPNE5!J178</f>
        <v>0</v>
      </c>
      <c r="O178" s="110">
        <f t="shared" si="96"/>
        <v>0</v>
      </c>
    </row>
    <row r="179" spans="1:15" ht="12.75" x14ac:dyDescent="0.2">
      <c r="A179" s="56">
        <v>2</v>
      </c>
      <c r="B179" s="57">
        <v>2</v>
      </c>
      <c r="C179" s="57">
        <v>7</v>
      </c>
      <c r="D179" s="57">
        <v>2</v>
      </c>
      <c r="E179" s="57" t="s">
        <v>311</v>
      </c>
      <c r="F179" s="69" t="s">
        <v>156</v>
      </c>
      <c r="G179" s="55">
        <f t="shared" si="89"/>
        <v>124500</v>
      </c>
      <c r="H179" s="55">
        <f t="shared" si="90"/>
        <v>106050</v>
      </c>
      <c r="I179" s="55">
        <f t="shared" si="91"/>
        <v>606000</v>
      </c>
      <c r="J179" s="55">
        <f t="shared" si="92"/>
        <v>97799.999999999985</v>
      </c>
      <c r="K179" s="55">
        <f t="shared" si="93"/>
        <v>60899.999999999993</v>
      </c>
      <c r="L179" s="55">
        <f t="shared" si="94"/>
        <v>22950</v>
      </c>
      <c r="M179" s="55">
        <f t="shared" si="95"/>
        <v>481800</v>
      </c>
      <c r="N179" s="55">
        <f>[5]PPNE5!J179</f>
        <v>1500000</v>
      </c>
      <c r="O179" s="110">
        <f t="shared" si="96"/>
        <v>0.22325072176028138</v>
      </c>
    </row>
    <row r="180" spans="1:15" ht="12.75" x14ac:dyDescent="0.2">
      <c r="A180" s="56">
        <v>2</v>
      </c>
      <c r="B180" s="57">
        <v>2</v>
      </c>
      <c r="C180" s="57">
        <v>7</v>
      </c>
      <c r="D180" s="57">
        <v>2</v>
      </c>
      <c r="E180" s="57" t="s">
        <v>315</v>
      </c>
      <c r="F180" s="69" t="s">
        <v>316</v>
      </c>
      <c r="G180" s="55">
        <f t="shared" si="89"/>
        <v>9130</v>
      </c>
      <c r="H180" s="55">
        <f t="shared" si="90"/>
        <v>7777</v>
      </c>
      <c r="I180" s="55">
        <f t="shared" si="91"/>
        <v>44440</v>
      </c>
      <c r="J180" s="55">
        <f t="shared" si="92"/>
        <v>7171.9999999999991</v>
      </c>
      <c r="K180" s="55">
        <f t="shared" si="93"/>
        <v>4466</v>
      </c>
      <c r="L180" s="55">
        <f t="shared" si="94"/>
        <v>1683</v>
      </c>
      <c r="M180" s="55">
        <f t="shared" si="95"/>
        <v>35332</v>
      </c>
      <c r="N180" s="55">
        <f>[5]PPNE5!J180</f>
        <v>110000</v>
      </c>
      <c r="O180" s="110">
        <f t="shared" si="96"/>
        <v>1.6371719595753967E-2</v>
      </c>
    </row>
    <row r="181" spans="1:15" ht="12.75" x14ac:dyDescent="0.2">
      <c r="A181" s="56">
        <v>2</v>
      </c>
      <c r="B181" s="57">
        <v>2</v>
      </c>
      <c r="C181" s="57">
        <v>7</v>
      </c>
      <c r="D181" s="57">
        <v>2</v>
      </c>
      <c r="E181" s="57" t="s">
        <v>354</v>
      </c>
      <c r="F181" s="70" t="s">
        <v>157</v>
      </c>
      <c r="G181" s="55">
        <f t="shared" si="89"/>
        <v>33200</v>
      </c>
      <c r="H181" s="55">
        <f t="shared" si="90"/>
        <v>28280</v>
      </c>
      <c r="I181" s="55">
        <f t="shared" si="91"/>
        <v>161600</v>
      </c>
      <c r="J181" s="55">
        <f t="shared" si="92"/>
        <v>26079.999999999996</v>
      </c>
      <c r="K181" s="55">
        <f t="shared" si="93"/>
        <v>16239.999999999998</v>
      </c>
      <c r="L181" s="55">
        <f t="shared" si="94"/>
        <v>6120</v>
      </c>
      <c r="M181" s="55">
        <f t="shared" si="95"/>
        <v>128480</v>
      </c>
      <c r="N181" s="55">
        <f>[5]PPNE5!J181</f>
        <v>400000</v>
      </c>
      <c r="O181" s="110">
        <f t="shared" si="96"/>
        <v>5.9533525802741703E-2</v>
      </c>
    </row>
    <row r="182" spans="1:15" ht="12.75" x14ac:dyDescent="0.2">
      <c r="A182" s="64">
        <v>2</v>
      </c>
      <c r="B182" s="65">
        <v>2</v>
      </c>
      <c r="C182" s="65">
        <v>7</v>
      </c>
      <c r="D182" s="65">
        <v>3</v>
      </c>
      <c r="E182" s="65"/>
      <c r="F182" s="61" t="s">
        <v>158</v>
      </c>
      <c r="G182" s="66">
        <f t="shared" ref="G182:N182" si="97">G183</f>
        <v>0</v>
      </c>
      <c r="H182" s="66">
        <f t="shared" si="97"/>
        <v>0</v>
      </c>
      <c r="I182" s="66">
        <f t="shared" si="97"/>
        <v>0</v>
      </c>
      <c r="J182" s="66">
        <f t="shared" si="97"/>
        <v>0</v>
      </c>
      <c r="K182" s="66">
        <f t="shared" si="97"/>
        <v>0</v>
      </c>
      <c r="L182" s="66">
        <f t="shared" si="97"/>
        <v>0</v>
      </c>
      <c r="M182" s="66">
        <f t="shared" si="97"/>
        <v>0</v>
      </c>
      <c r="N182" s="66">
        <f t="shared" si="97"/>
        <v>0</v>
      </c>
      <c r="O182" s="120">
        <v>0</v>
      </c>
    </row>
    <row r="183" spans="1:15" ht="12.75" x14ac:dyDescent="0.2">
      <c r="A183" s="56">
        <v>2</v>
      </c>
      <c r="B183" s="57">
        <v>2</v>
      </c>
      <c r="C183" s="57">
        <v>7</v>
      </c>
      <c r="D183" s="57">
        <v>3</v>
      </c>
      <c r="E183" s="57" t="s">
        <v>308</v>
      </c>
      <c r="F183" s="54" t="s">
        <v>158</v>
      </c>
      <c r="G183" s="55">
        <f>N183*0.083</f>
        <v>0</v>
      </c>
      <c r="H183" s="55">
        <f>N183*0.0707</f>
        <v>0</v>
      </c>
      <c r="I183" s="55">
        <f>N183*0.404</f>
        <v>0</v>
      </c>
      <c r="J183" s="55">
        <f>N183*0.0652</f>
        <v>0</v>
      </c>
      <c r="K183" s="55">
        <f>N183*0.0406</f>
        <v>0</v>
      </c>
      <c r="L183" s="55">
        <f>N183*0.0153</f>
        <v>0</v>
      </c>
      <c r="M183" s="55">
        <f>N183*0.3212</f>
        <v>0</v>
      </c>
      <c r="N183" s="55">
        <f>[5]PPNE5!J183</f>
        <v>0</v>
      </c>
      <c r="O183" s="110">
        <f>IFERROR(N183/$N$19*100,"0.00")</f>
        <v>0</v>
      </c>
    </row>
    <row r="184" spans="1:15" ht="12.75" x14ac:dyDescent="0.2">
      <c r="A184" s="86">
        <v>2</v>
      </c>
      <c r="B184" s="84">
        <v>2</v>
      </c>
      <c r="C184" s="84">
        <v>8</v>
      </c>
      <c r="D184" s="84"/>
      <c r="E184" s="84"/>
      <c r="F184" s="87" t="s">
        <v>379</v>
      </c>
      <c r="G184" s="330">
        <f t="shared" ref="G184:N184" si="98">+G185+G187+G189+G191+G193+G197+G202+G209+G213</f>
        <v>1992072.3154100003</v>
      </c>
      <c r="H184" s="330">
        <f t="shared" si="98"/>
        <v>1696861.598789</v>
      </c>
      <c r="I184" s="330">
        <f t="shared" si="98"/>
        <v>9696351.9930800013</v>
      </c>
      <c r="J184" s="330">
        <f t="shared" si="98"/>
        <v>1564856.8068039999</v>
      </c>
      <c r="K184" s="330">
        <f t="shared" si="98"/>
        <v>974435.37356199999</v>
      </c>
      <c r="L184" s="330">
        <f t="shared" si="98"/>
        <v>367213.33043099998</v>
      </c>
      <c r="M184" s="330">
        <f t="shared" si="98"/>
        <v>7709079.8519239994</v>
      </c>
      <c r="N184" s="330">
        <f t="shared" si="98"/>
        <v>24000871.27</v>
      </c>
      <c r="O184" s="119">
        <v>3.5721412226020672</v>
      </c>
    </row>
    <row r="185" spans="1:15" ht="12.75" x14ac:dyDescent="0.2">
      <c r="A185" s="64">
        <v>2</v>
      </c>
      <c r="B185" s="65">
        <v>2</v>
      </c>
      <c r="C185" s="65">
        <v>8</v>
      </c>
      <c r="D185" s="65">
        <v>1</v>
      </c>
      <c r="E185" s="65"/>
      <c r="F185" s="61" t="s">
        <v>159</v>
      </c>
      <c r="G185" s="66">
        <f t="shared" ref="G185:N185" si="99">G186</f>
        <v>0</v>
      </c>
      <c r="H185" s="66">
        <f t="shared" si="99"/>
        <v>0</v>
      </c>
      <c r="I185" s="66">
        <f t="shared" si="99"/>
        <v>0</v>
      </c>
      <c r="J185" s="66">
        <f t="shared" si="99"/>
        <v>0</v>
      </c>
      <c r="K185" s="66">
        <f t="shared" si="99"/>
        <v>0</v>
      </c>
      <c r="L185" s="66">
        <f t="shared" si="99"/>
        <v>0</v>
      </c>
      <c r="M185" s="66">
        <f t="shared" si="99"/>
        <v>0</v>
      </c>
      <c r="N185" s="66">
        <f t="shared" si="99"/>
        <v>0</v>
      </c>
      <c r="O185" s="120">
        <v>0</v>
      </c>
    </row>
    <row r="186" spans="1:15" ht="12.75" x14ac:dyDescent="0.2">
      <c r="A186" s="56">
        <v>2</v>
      </c>
      <c r="B186" s="57">
        <v>2</v>
      </c>
      <c r="C186" s="57">
        <v>8</v>
      </c>
      <c r="D186" s="57">
        <v>1</v>
      </c>
      <c r="E186" s="57" t="s">
        <v>308</v>
      </c>
      <c r="F186" s="54" t="s">
        <v>159</v>
      </c>
      <c r="G186" s="55">
        <f>N186*0.083</f>
        <v>0</v>
      </c>
      <c r="H186" s="55">
        <f>N186*0.0707</f>
        <v>0</v>
      </c>
      <c r="I186" s="55">
        <f>N186*0.404</f>
        <v>0</v>
      </c>
      <c r="J186" s="55">
        <f>N186*0.0652</f>
        <v>0</v>
      </c>
      <c r="K186" s="55">
        <f>N186*0.0406</f>
        <v>0</v>
      </c>
      <c r="L186" s="55">
        <f>N186*0.0153</f>
        <v>0</v>
      </c>
      <c r="M186" s="55">
        <f>N186*0.3212</f>
        <v>0</v>
      </c>
      <c r="N186" s="55">
        <f>[5]PPNE5!J186</f>
        <v>0</v>
      </c>
      <c r="O186" s="110">
        <f>IFERROR(N186/$N$19*100,"0.00")</f>
        <v>0</v>
      </c>
    </row>
    <row r="187" spans="1:15" ht="12.75" x14ac:dyDescent="0.2">
      <c r="A187" s="64">
        <v>2</v>
      </c>
      <c r="B187" s="65">
        <v>2</v>
      </c>
      <c r="C187" s="65">
        <v>8</v>
      </c>
      <c r="D187" s="65">
        <v>2</v>
      </c>
      <c r="E187" s="65"/>
      <c r="F187" s="61" t="s">
        <v>160</v>
      </c>
      <c r="G187" s="66">
        <f t="shared" ref="G187:N187" si="100">G188</f>
        <v>51082.350000000006</v>
      </c>
      <c r="H187" s="66">
        <f t="shared" si="100"/>
        <v>43512.315000000002</v>
      </c>
      <c r="I187" s="66">
        <f t="shared" si="100"/>
        <v>248641.80000000002</v>
      </c>
      <c r="J187" s="66">
        <f t="shared" si="100"/>
        <v>40127.339999999997</v>
      </c>
      <c r="K187" s="66">
        <f t="shared" si="100"/>
        <v>24987.269999999997</v>
      </c>
      <c r="L187" s="66">
        <f t="shared" si="100"/>
        <v>9416.3850000000002</v>
      </c>
      <c r="M187" s="66">
        <f t="shared" si="100"/>
        <v>197682.53999999998</v>
      </c>
      <c r="N187" s="66">
        <f t="shared" si="100"/>
        <v>615450</v>
      </c>
      <c r="O187" s="120">
        <v>9.1599771138243455E-2</v>
      </c>
    </row>
    <row r="188" spans="1:15" ht="12.75" x14ac:dyDescent="0.2">
      <c r="A188" s="56">
        <v>2</v>
      </c>
      <c r="B188" s="57">
        <v>2</v>
      </c>
      <c r="C188" s="57">
        <v>8</v>
      </c>
      <c r="D188" s="57">
        <v>2</v>
      </c>
      <c r="E188" s="57" t="s">
        <v>308</v>
      </c>
      <c r="F188" s="54" t="s">
        <v>160</v>
      </c>
      <c r="G188" s="55">
        <f>N188*0.083</f>
        <v>51082.350000000006</v>
      </c>
      <c r="H188" s="55">
        <f>N188*0.0707</f>
        <v>43512.315000000002</v>
      </c>
      <c r="I188" s="55">
        <f>N188*0.404</f>
        <v>248641.80000000002</v>
      </c>
      <c r="J188" s="55">
        <f>N188*0.0652</f>
        <v>40127.339999999997</v>
      </c>
      <c r="K188" s="55">
        <f>N188*0.0406</f>
        <v>24987.269999999997</v>
      </c>
      <c r="L188" s="55">
        <f>N188*0.0153</f>
        <v>9416.3850000000002</v>
      </c>
      <c r="M188" s="55">
        <f>N188*0.3212</f>
        <v>197682.53999999998</v>
      </c>
      <c r="N188" s="55">
        <f>[5]PPNE5!J188</f>
        <v>615450</v>
      </c>
      <c r="O188" s="110">
        <f>IFERROR(N188/$N$19*100,"0.00")</f>
        <v>9.1599771138243455E-2</v>
      </c>
    </row>
    <row r="189" spans="1:15" ht="12.75" x14ac:dyDescent="0.2">
      <c r="A189" s="64">
        <v>2</v>
      </c>
      <c r="B189" s="65">
        <v>2</v>
      </c>
      <c r="C189" s="65">
        <v>8</v>
      </c>
      <c r="D189" s="65">
        <v>3</v>
      </c>
      <c r="E189" s="65"/>
      <c r="F189" s="61" t="s">
        <v>161</v>
      </c>
      <c r="G189" s="66">
        <f t="shared" ref="G189:N189" si="101">G190</f>
        <v>0</v>
      </c>
      <c r="H189" s="66">
        <f t="shared" si="101"/>
        <v>0</v>
      </c>
      <c r="I189" s="66">
        <f t="shared" si="101"/>
        <v>0</v>
      </c>
      <c r="J189" s="66">
        <f t="shared" si="101"/>
        <v>0</v>
      </c>
      <c r="K189" s="66">
        <f t="shared" si="101"/>
        <v>0</v>
      </c>
      <c r="L189" s="66">
        <f t="shared" si="101"/>
        <v>0</v>
      </c>
      <c r="M189" s="66">
        <f t="shared" si="101"/>
        <v>0</v>
      </c>
      <c r="N189" s="66">
        <f t="shared" si="101"/>
        <v>0</v>
      </c>
      <c r="O189" s="120">
        <v>0</v>
      </c>
    </row>
    <row r="190" spans="1:15" ht="12.75" x14ac:dyDescent="0.2">
      <c r="A190" s="56">
        <v>2</v>
      </c>
      <c r="B190" s="57">
        <v>2</v>
      </c>
      <c r="C190" s="57">
        <v>8</v>
      </c>
      <c r="D190" s="57">
        <v>3</v>
      </c>
      <c r="E190" s="57" t="s">
        <v>308</v>
      </c>
      <c r="F190" s="70" t="s">
        <v>161</v>
      </c>
      <c r="G190" s="55">
        <f>N190*0.083</f>
        <v>0</v>
      </c>
      <c r="H190" s="55">
        <f>N190*0.0707</f>
        <v>0</v>
      </c>
      <c r="I190" s="55">
        <f>N190*0.404</f>
        <v>0</v>
      </c>
      <c r="J190" s="55">
        <f>N190*0.0652</f>
        <v>0</v>
      </c>
      <c r="K190" s="55">
        <f>N190*0.0406</f>
        <v>0</v>
      </c>
      <c r="L190" s="55">
        <f>N190*0.0153</f>
        <v>0</v>
      </c>
      <c r="M190" s="55">
        <f>N190*0.3212</f>
        <v>0</v>
      </c>
      <c r="N190" s="55">
        <f>[5]PPNE5!J190</f>
        <v>0</v>
      </c>
      <c r="O190" s="110">
        <f>IFERROR(N190/$N$19*100,"0.00")</f>
        <v>0</v>
      </c>
    </row>
    <row r="191" spans="1:15" ht="12.75" x14ac:dyDescent="0.2">
      <c r="A191" s="64">
        <v>2</v>
      </c>
      <c r="B191" s="65">
        <v>2</v>
      </c>
      <c r="C191" s="65">
        <v>8</v>
      </c>
      <c r="D191" s="65">
        <v>4</v>
      </c>
      <c r="E191" s="65"/>
      <c r="F191" s="61" t="s">
        <v>162</v>
      </c>
      <c r="G191" s="66">
        <f t="shared" ref="G191:N191" si="102">G192</f>
        <v>24900</v>
      </c>
      <c r="H191" s="66">
        <f t="shared" si="102"/>
        <v>21210</v>
      </c>
      <c r="I191" s="66">
        <f t="shared" si="102"/>
        <v>121200.00000000001</v>
      </c>
      <c r="J191" s="66">
        <f t="shared" si="102"/>
        <v>19560</v>
      </c>
      <c r="K191" s="66">
        <f t="shared" si="102"/>
        <v>12180</v>
      </c>
      <c r="L191" s="66">
        <f t="shared" si="102"/>
        <v>4590</v>
      </c>
      <c r="M191" s="66">
        <f t="shared" si="102"/>
        <v>96360</v>
      </c>
      <c r="N191" s="66">
        <f t="shared" si="102"/>
        <v>300000</v>
      </c>
      <c r="O191" s="120">
        <v>4.4650144352056276E-2</v>
      </c>
    </row>
    <row r="192" spans="1:15" ht="12.75" x14ac:dyDescent="0.2">
      <c r="A192" s="56">
        <v>2</v>
      </c>
      <c r="B192" s="57">
        <v>2</v>
      </c>
      <c r="C192" s="57">
        <v>8</v>
      </c>
      <c r="D192" s="57">
        <v>4</v>
      </c>
      <c r="E192" s="57" t="s">
        <v>308</v>
      </c>
      <c r="F192" s="54" t="s">
        <v>162</v>
      </c>
      <c r="G192" s="55">
        <f>N192*0.083</f>
        <v>24900</v>
      </c>
      <c r="H192" s="55">
        <f>N192*0.0707</f>
        <v>21210</v>
      </c>
      <c r="I192" s="55">
        <f>N192*0.404</f>
        <v>121200.00000000001</v>
      </c>
      <c r="J192" s="55">
        <f>N192*0.0652</f>
        <v>19560</v>
      </c>
      <c r="K192" s="55">
        <f>N192*0.0406</f>
        <v>12180</v>
      </c>
      <c r="L192" s="55">
        <f>N192*0.0153</f>
        <v>4590</v>
      </c>
      <c r="M192" s="55">
        <f>N192*0.3212</f>
        <v>96360</v>
      </c>
      <c r="N192" s="55">
        <f>[5]PPNE5!J192</f>
        <v>300000</v>
      </c>
      <c r="O192" s="110">
        <f>IFERROR(N192/$N$19*100,"0.00")</f>
        <v>4.4650144352056276E-2</v>
      </c>
    </row>
    <row r="193" spans="1:15" ht="12.75" x14ac:dyDescent="0.2">
      <c r="A193" s="64">
        <v>2</v>
      </c>
      <c r="B193" s="65">
        <v>2</v>
      </c>
      <c r="C193" s="65">
        <v>8</v>
      </c>
      <c r="D193" s="65">
        <v>5</v>
      </c>
      <c r="E193" s="65"/>
      <c r="F193" s="61" t="s">
        <v>163</v>
      </c>
      <c r="G193" s="66">
        <f t="shared" ref="G193:N193" si="103">SUM(G194:G196)</f>
        <v>132365.41864000002</v>
      </c>
      <c r="H193" s="66">
        <f t="shared" si="103"/>
        <v>112749.820456</v>
      </c>
      <c r="I193" s="66">
        <f t="shared" si="103"/>
        <v>644284.68832000007</v>
      </c>
      <c r="J193" s="66">
        <f t="shared" si="103"/>
        <v>103978.61801599999</v>
      </c>
      <c r="K193" s="66">
        <f t="shared" si="103"/>
        <v>64747.421647999996</v>
      </c>
      <c r="L193" s="66">
        <f t="shared" si="103"/>
        <v>24399.890424000001</v>
      </c>
      <c r="M193" s="66">
        <f t="shared" si="103"/>
        <v>512238.222496</v>
      </c>
      <c r="N193" s="66">
        <f t="shared" si="103"/>
        <v>1594764.08</v>
      </c>
      <c r="O193" s="120">
        <v>0.23735482126491408</v>
      </c>
    </row>
    <row r="194" spans="1:15" ht="12.75" x14ac:dyDescent="0.2">
      <c r="A194" s="56">
        <v>2</v>
      </c>
      <c r="B194" s="57">
        <v>2</v>
      </c>
      <c r="C194" s="57">
        <v>8</v>
      </c>
      <c r="D194" s="57">
        <v>5</v>
      </c>
      <c r="E194" s="57" t="s">
        <v>308</v>
      </c>
      <c r="F194" s="54" t="s">
        <v>164</v>
      </c>
      <c r="G194" s="55">
        <f>N194*0.083</f>
        <v>107465.41864000002</v>
      </c>
      <c r="H194" s="55">
        <f>N194*0.0707</f>
        <v>91539.820456000001</v>
      </c>
      <c r="I194" s="55">
        <f>N194*0.404</f>
        <v>523084.68832000007</v>
      </c>
      <c r="J194" s="55">
        <f>N194*0.0652</f>
        <v>84418.618015999993</v>
      </c>
      <c r="K194" s="55">
        <f>N194*0.0406</f>
        <v>52567.421647999996</v>
      </c>
      <c r="L194" s="55">
        <f>N194*0.0153</f>
        <v>19809.890424000001</v>
      </c>
      <c r="M194" s="55">
        <f>N194*0.3212</f>
        <v>415878.222496</v>
      </c>
      <c r="N194" s="55">
        <f>[5]PPNE5!J194</f>
        <v>1294764.08</v>
      </c>
      <c r="O194" s="110">
        <f>IFERROR(N194/$N$19*100,"0.00")</f>
        <v>0.19270467691285781</v>
      </c>
    </row>
    <row r="195" spans="1:15" ht="12.75" x14ac:dyDescent="0.2">
      <c r="A195" s="56">
        <v>2</v>
      </c>
      <c r="B195" s="57">
        <v>2</v>
      </c>
      <c r="C195" s="57">
        <v>8</v>
      </c>
      <c r="D195" s="57">
        <v>5</v>
      </c>
      <c r="E195" s="57" t="s">
        <v>309</v>
      </c>
      <c r="F195" s="54" t="s">
        <v>165</v>
      </c>
      <c r="G195" s="55">
        <f>N195*0.083</f>
        <v>0</v>
      </c>
      <c r="H195" s="55">
        <f>N195*0.0707</f>
        <v>0</v>
      </c>
      <c r="I195" s="55">
        <f>N195*0.404</f>
        <v>0</v>
      </c>
      <c r="J195" s="55">
        <f>N195*0.0652</f>
        <v>0</v>
      </c>
      <c r="K195" s="55">
        <f>N195*0.0406</f>
        <v>0</v>
      </c>
      <c r="L195" s="55">
        <f>N195*0.0153</f>
        <v>0</v>
      </c>
      <c r="M195" s="55">
        <f>N195*0.3212</f>
        <v>0</v>
      </c>
      <c r="N195" s="55">
        <f>[5]PPNE5!J195</f>
        <v>0</v>
      </c>
      <c r="O195" s="110">
        <f>IFERROR(N195/$N$19*100,"0.00")</f>
        <v>0</v>
      </c>
    </row>
    <row r="196" spans="1:15" ht="12.75" x14ac:dyDescent="0.2">
      <c r="A196" s="56">
        <v>2</v>
      </c>
      <c r="B196" s="57">
        <v>2</v>
      </c>
      <c r="C196" s="57">
        <v>8</v>
      </c>
      <c r="D196" s="57">
        <v>5</v>
      </c>
      <c r="E196" s="57" t="s">
        <v>310</v>
      </c>
      <c r="F196" s="54" t="s">
        <v>317</v>
      </c>
      <c r="G196" s="55">
        <f>N196*0.083</f>
        <v>24900</v>
      </c>
      <c r="H196" s="55">
        <f>N196*0.0707</f>
        <v>21210</v>
      </c>
      <c r="I196" s="55">
        <f>N196*0.404</f>
        <v>121200.00000000001</v>
      </c>
      <c r="J196" s="55">
        <f>N196*0.0652</f>
        <v>19560</v>
      </c>
      <c r="K196" s="55">
        <f>N196*0.0406</f>
        <v>12180</v>
      </c>
      <c r="L196" s="55">
        <f>N196*0.0153</f>
        <v>4590</v>
      </c>
      <c r="M196" s="55">
        <f>N196*0.3212</f>
        <v>96360</v>
      </c>
      <c r="N196" s="55">
        <f>[5]PPNE5!J196</f>
        <v>300000</v>
      </c>
      <c r="O196" s="110">
        <f>IFERROR(N196/$N$19*100,"0.00")</f>
        <v>4.4650144352056276E-2</v>
      </c>
    </row>
    <row r="197" spans="1:15" ht="12.75" x14ac:dyDescent="0.2">
      <c r="A197" s="64">
        <v>2</v>
      </c>
      <c r="B197" s="65">
        <v>2</v>
      </c>
      <c r="C197" s="65">
        <v>8</v>
      </c>
      <c r="D197" s="65">
        <v>6</v>
      </c>
      <c r="E197" s="65"/>
      <c r="F197" s="61" t="s">
        <v>166</v>
      </c>
      <c r="G197" s="66">
        <f t="shared" ref="G197:N197" si="104">SUM(G198:G201)</f>
        <v>225666.99435000002</v>
      </c>
      <c r="H197" s="66">
        <f t="shared" si="104"/>
        <v>192224.777115</v>
      </c>
      <c r="I197" s="66">
        <f t="shared" si="104"/>
        <v>1098427.2978000001</v>
      </c>
      <c r="J197" s="66">
        <f t="shared" si="104"/>
        <v>177270.94013999999</v>
      </c>
      <c r="K197" s="66">
        <f t="shared" si="104"/>
        <v>110386.50567</v>
      </c>
      <c r="L197" s="66">
        <f t="shared" si="104"/>
        <v>41598.855585000005</v>
      </c>
      <c r="M197" s="66">
        <f t="shared" si="104"/>
        <v>873304.07934000005</v>
      </c>
      <c r="N197" s="66">
        <f t="shared" si="104"/>
        <v>2718879.45</v>
      </c>
      <c r="O197" s="120">
        <v>0.4046611997277979</v>
      </c>
    </row>
    <row r="198" spans="1:15" ht="12.75" x14ac:dyDescent="0.2">
      <c r="A198" s="56">
        <v>2</v>
      </c>
      <c r="B198" s="57">
        <v>2</v>
      </c>
      <c r="C198" s="57">
        <v>8</v>
      </c>
      <c r="D198" s="57">
        <v>6</v>
      </c>
      <c r="E198" s="57" t="s">
        <v>308</v>
      </c>
      <c r="F198" s="54" t="s">
        <v>380</v>
      </c>
      <c r="G198" s="55">
        <f>N198*0.083</f>
        <v>4399</v>
      </c>
      <c r="H198" s="55">
        <f>N198*0.0707</f>
        <v>3747.1</v>
      </c>
      <c r="I198" s="55">
        <f>N198*0.404</f>
        <v>21412</v>
      </c>
      <c r="J198" s="55">
        <f>N198*0.0652</f>
        <v>3455.6</v>
      </c>
      <c r="K198" s="55">
        <f>N198*0.0406</f>
        <v>2151.7999999999997</v>
      </c>
      <c r="L198" s="55">
        <f>N198*0.0153</f>
        <v>810.9</v>
      </c>
      <c r="M198" s="55">
        <f>N198*0.3212</f>
        <v>17023.599999999999</v>
      </c>
      <c r="N198" s="55">
        <f>[5]PPNE5!J198</f>
        <v>53000</v>
      </c>
      <c r="O198" s="110">
        <f>IFERROR(N198/$N$19*100,"0.00")</f>
        <v>7.8881921688632763E-3</v>
      </c>
    </row>
    <row r="199" spans="1:15" ht="12.75" x14ac:dyDescent="0.2">
      <c r="A199" s="56">
        <v>2</v>
      </c>
      <c r="B199" s="57">
        <v>2</v>
      </c>
      <c r="C199" s="57">
        <v>8</v>
      </c>
      <c r="D199" s="57">
        <v>6</v>
      </c>
      <c r="E199" s="57" t="s">
        <v>309</v>
      </c>
      <c r="F199" s="54" t="s">
        <v>167</v>
      </c>
      <c r="G199" s="55">
        <f>N199*0.083</f>
        <v>221267.99435000002</v>
      </c>
      <c r="H199" s="55">
        <f>N199*0.0707</f>
        <v>188477.677115</v>
      </c>
      <c r="I199" s="55">
        <f>N199*0.404</f>
        <v>1077015.2978000001</v>
      </c>
      <c r="J199" s="55">
        <f>N199*0.0652</f>
        <v>173815.34013999999</v>
      </c>
      <c r="K199" s="55">
        <f>N199*0.0406</f>
        <v>108234.70567</v>
      </c>
      <c r="L199" s="55">
        <f>N199*0.0153</f>
        <v>40787.955585000003</v>
      </c>
      <c r="M199" s="55">
        <f>N199*0.3212</f>
        <v>856280.47934000008</v>
      </c>
      <c r="N199" s="55">
        <f>[5]PPNE5!J199</f>
        <v>2665879.4500000002</v>
      </c>
      <c r="O199" s="110">
        <f>IFERROR(N199/$N$19*100,"0.00")</f>
        <v>0.39677300755893463</v>
      </c>
    </row>
    <row r="200" spans="1:15" ht="12.75" x14ac:dyDescent="0.2">
      <c r="A200" s="56">
        <v>2</v>
      </c>
      <c r="B200" s="57">
        <v>2</v>
      </c>
      <c r="C200" s="57">
        <v>8</v>
      </c>
      <c r="D200" s="57">
        <v>6</v>
      </c>
      <c r="E200" s="57" t="s">
        <v>310</v>
      </c>
      <c r="F200" s="54" t="s">
        <v>168</v>
      </c>
      <c r="G200" s="55">
        <f>N200*0.083</f>
        <v>0</v>
      </c>
      <c r="H200" s="55">
        <f>N200*0.0707</f>
        <v>0</v>
      </c>
      <c r="I200" s="55">
        <f>N200*0.404</f>
        <v>0</v>
      </c>
      <c r="J200" s="55">
        <f>N200*0.0652</f>
        <v>0</v>
      </c>
      <c r="K200" s="55">
        <f>N200*0.0406</f>
        <v>0</v>
      </c>
      <c r="L200" s="55">
        <f>N200*0.0153</f>
        <v>0</v>
      </c>
      <c r="M200" s="55">
        <f>N200*0.3212</f>
        <v>0</v>
      </c>
      <c r="N200" s="55">
        <f>[5]PPNE5!J200</f>
        <v>0</v>
      </c>
      <c r="O200" s="110">
        <f>IFERROR(N200/$N$19*100,"0.00")</f>
        <v>0</v>
      </c>
    </row>
    <row r="201" spans="1:15" ht="12.75" x14ac:dyDescent="0.2">
      <c r="A201" s="56">
        <v>2</v>
      </c>
      <c r="B201" s="57">
        <v>2</v>
      </c>
      <c r="C201" s="57">
        <v>8</v>
      </c>
      <c r="D201" s="57">
        <v>6</v>
      </c>
      <c r="E201" s="57" t="s">
        <v>311</v>
      </c>
      <c r="F201" s="54" t="s">
        <v>169</v>
      </c>
      <c r="G201" s="55">
        <f>N201*0.083</f>
        <v>0</v>
      </c>
      <c r="H201" s="55">
        <f>N201*0.0707</f>
        <v>0</v>
      </c>
      <c r="I201" s="55">
        <f>N201*0.404</f>
        <v>0</v>
      </c>
      <c r="J201" s="55">
        <f>N201*0.0652</f>
        <v>0</v>
      </c>
      <c r="K201" s="55">
        <f>N201*0.0406</f>
        <v>0</v>
      </c>
      <c r="L201" s="55">
        <f>N201*0.0153</f>
        <v>0</v>
      </c>
      <c r="M201" s="55">
        <f>N201*0.3212</f>
        <v>0</v>
      </c>
      <c r="N201" s="55">
        <f>[5]PPNE5!J201</f>
        <v>0</v>
      </c>
      <c r="O201" s="110">
        <f>IFERROR(N201/$N$19*100,"0.00")</f>
        <v>0</v>
      </c>
    </row>
    <row r="202" spans="1:15" ht="12.75" x14ac:dyDescent="0.2">
      <c r="A202" s="64">
        <v>2</v>
      </c>
      <c r="B202" s="65">
        <v>2</v>
      </c>
      <c r="C202" s="65">
        <v>8</v>
      </c>
      <c r="D202" s="65">
        <v>7</v>
      </c>
      <c r="E202" s="65"/>
      <c r="F202" s="61" t="s">
        <v>170</v>
      </c>
      <c r="G202" s="66">
        <f t="shared" ref="G202:N202" si="105">SUM(G203:G208)</f>
        <v>201275</v>
      </c>
      <c r="H202" s="66">
        <f t="shared" si="105"/>
        <v>171447.5</v>
      </c>
      <c r="I202" s="66">
        <f t="shared" si="105"/>
        <v>979700</v>
      </c>
      <c r="J202" s="66">
        <f t="shared" si="105"/>
        <v>158109.99999999997</v>
      </c>
      <c r="K202" s="66">
        <f t="shared" si="105"/>
        <v>98455</v>
      </c>
      <c r="L202" s="66">
        <f t="shared" si="105"/>
        <v>37102.5</v>
      </c>
      <c r="M202" s="66">
        <f t="shared" si="105"/>
        <v>778910</v>
      </c>
      <c r="N202" s="66">
        <f t="shared" si="105"/>
        <v>2425000</v>
      </c>
      <c r="O202" s="120">
        <v>0.36092200017912157</v>
      </c>
    </row>
    <row r="203" spans="1:15" ht="12.75" x14ac:dyDescent="0.2">
      <c r="A203" s="56">
        <v>2</v>
      </c>
      <c r="B203" s="57">
        <v>2</v>
      </c>
      <c r="C203" s="57">
        <v>8</v>
      </c>
      <c r="D203" s="57">
        <v>7</v>
      </c>
      <c r="E203" s="57" t="s">
        <v>308</v>
      </c>
      <c r="F203" s="70" t="s">
        <v>381</v>
      </c>
      <c r="G203" s="55">
        <f t="shared" ref="G203:G208" si="106">N203*0.083</f>
        <v>0</v>
      </c>
      <c r="H203" s="55">
        <f t="shared" ref="H203:H208" si="107">N203*0.0707</f>
        <v>0</v>
      </c>
      <c r="I203" s="55">
        <f t="shared" ref="I203:I208" si="108">N203*0.404</f>
        <v>0</v>
      </c>
      <c r="J203" s="55">
        <f t="shared" ref="J203:J208" si="109">N203*0.0652</f>
        <v>0</v>
      </c>
      <c r="K203" s="55">
        <f t="shared" ref="K203:K208" si="110">N203*0.0406</f>
        <v>0</v>
      </c>
      <c r="L203" s="55">
        <f t="shared" ref="L203:L208" si="111">N203*0.0153</f>
        <v>0</v>
      </c>
      <c r="M203" s="55">
        <f t="shared" ref="M203:M208" si="112">N203*0.3212</f>
        <v>0</v>
      </c>
      <c r="N203" s="55">
        <f>[5]PPNE5!J203</f>
        <v>0</v>
      </c>
      <c r="O203" s="110">
        <f t="shared" ref="O203:O208" si="113">IFERROR(N203/$N$19*100,"0.00")</f>
        <v>0</v>
      </c>
    </row>
    <row r="204" spans="1:15" ht="12.75" x14ac:dyDescent="0.2">
      <c r="A204" s="56">
        <v>2</v>
      </c>
      <c r="B204" s="57">
        <v>2</v>
      </c>
      <c r="C204" s="57">
        <v>8</v>
      </c>
      <c r="D204" s="57">
        <v>7</v>
      </c>
      <c r="E204" s="57" t="s">
        <v>309</v>
      </c>
      <c r="F204" s="70" t="s">
        <v>171</v>
      </c>
      <c r="G204" s="55">
        <f t="shared" si="106"/>
        <v>0</v>
      </c>
      <c r="H204" s="55">
        <f t="shared" si="107"/>
        <v>0</v>
      </c>
      <c r="I204" s="55">
        <f t="shared" si="108"/>
        <v>0</v>
      </c>
      <c r="J204" s="55">
        <f t="shared" si="109"/>
        <v>0</v>
      </c>
      <c r="K204" s="55">
        <f t="shared" si="110"/>
        <v>0</v>
      </c>
      <c r="L204" s="55">
        <f t="shared" si="111"/>
        <v>0</v>
      </c>
      <c r="M204" s="55">
        <f t="shared" si="112"/>
        <v>0</v>
      </c>
      <c r="N204" s="55">
        <f>[5]PPNE5!J204</f>
        <v>0</v>
      </c>
      <c r="O204" s="110">
        <f t="shared" si="113"/>
        <v>0</v>
      </c>
    </row>
    <row r="205" spans="1:15" ht="12.75" x14ac:dyDescent="0.2">
      <c r="A205" s="56">
        <v>2</v>
      </c>
      <c r="B205" s="57">
        <v>2</v>
      </c>
      <c r="C205" s="57">
        <v>8</v>
      </c>
      <c r="D205" s="57">
        <v>7</v>
      </c>
      <c r="E205" s="57" t="s">
        <v>310</v>
      </c>
      <c r="F205" s="70" t="s">
        <v>172</v>
      </c>
      <c r="G205" s="55">
        <f t="shared" si="106"/>
        <v>0</v>
      </c>
      <c r="H205" s="55">
        <f t="shared" si="107"/>
        <v>0</v>
      </c>
      <c r="I205" s="55">
        <f t="shared" si="108"/>
        <v>0</v>
      </c>
      <c r="J205" s="55">
        <f t="shared" si="109"/>
        <v>0</v>
      </c>
      <c r="K205" s="55">
        <f t="shared" si="110"/>
        <v>0</v>
      </c>
      <c r="L205" s="55">
        <f t="shared" si="111"/>
        <v>0</v>
      </c>
      <c r="M205" s="55">
        <f t="shared" si="112"/>
        <v>0</v>
      </c>
      <c r="N205" s="55">
        <f>[5]PPNE5!J205</f>
        <v>0</v>
      </c>
      <c r="O205" s="110">
        <f t="shared" si="113"/>
        <v>0</v>
      </c>
    </row>
    <row r="206" spans="1:15" ht="12.75" x14ac:dyDescent="0.2">
      <c r="A206" s="56">
        <v>2</v>
      </c>
      <c r="B206" s="57">
        <v>2</v>
      </c>
      <c r="C206" s="57">
        <v>8</v>
      </c>
      <c r="D206" s="57">
        <v>7</v>
      </c>
      <c r="E206" s="57" t="s">
        <v>311</v>
      </c>
      <c r="F206" s="70" t="s">
        <v>173</v>
      </c>
      <c r="G206" s="55">
        <f t="shared" si="106"/>
        <v>58100</v>
      </c>
      <c r="H206" s="55">
        <f t="shared" si="107"/>
        <v>49490</v>
      </c>
      <c r="I206" s="55">
        <f t="shared" si="108"/>
        <v>282800</v>
      </c>
      <c r="J206" s="55">
        <f t="shared" si="109"/>
        <v>45639.999999999993</v>
      </c>
      <c r="K206" s="55">
        <f t="shared" si="110"/>
        <v>28419.999999999996</v>
      </c>
      <c r="L206" s="55">
        <f t="shared" si="111"/>
        <v>10710</v>
      </c>
      <c r="M206" s="55">
        <f t="shared" si="112"/>
        <v>224840</v>
      </c>
      <c r="N206" s="55">
        <f>[5]PPNE5!J206</f>
        <v>700000</v>
      </c>
      <c r="O206" s="110">
        <f t="shared" si="113"/>
        <v>0.10418367015479799</v>
      </c>
    </row>
    <row r="207" spans="1:15" ht="12.75" x14ac:dyDescent="0.2">
      <c r="A207" s="111">
        <v>2</v>
      </c>
      <c r="B207" s="57">
        <v>2</v>
      </c>
      <c r="C207" s="57">
        <v>8</v>
      </c>
      <c r="D207" s="57">
        <v>7</v>
      </c>
      <c r="E207" s="57" t="s">
        <v>315</v>
      </c>
      <c r="F207" s="70" t="s">
        <v>174</v>
      </c>
      <c r="G207" s="55">
        <f t="shared" si="106"/>
        <v>18675</v>
      </c>
      <c r="H207" s="55">
        <f t="shared" si="107"/>
        <v>15907.5</v>
      </c>
      <c r="I207" s="55">
        <f t="shared" si="108"/>
        <v>90900</v>
      </c>
      <c r="J207" s="55">
        <f t="shared" si="109"/>
        <v>14669.999999999998</v>
      </c>
      <c r="K207" s="55">
        <f t="shared" si="110"/>
        <v>9135</v>
      </c>
      <c r="L207" s="55">
        <f t="shared" si="111"/>
        <v>3442.5</v>
      </c>
      <c r="M207" s="55">
        <f t="shared" si="112"/>
        <v>72270</v>
      </c>
      <c r="N207" s="55">
        <f>[5]PPNE5!J207</f>
        <v>225000</v>
      </c>
      <c r="O207" s="110">
        <f t="shared" si="113"/>
        <v>3.3487608264042207E-2</v>
      </c>
    </row>
    <row r="208" spans="1:15" ht="12.75" x14ac:dyDescent="0.2">
      <c r="A208" s="56">
        <v>2</v>
      </c>
      <c r="B208" s="57">
        <v>2</v>
      </c>
      <c r="C208" s="57">
        <v>8</v>
      </c>
      <c r="D208" s="57">
        <v>7</v>
      </c>
      <c r="E208" s="57" t="s">
        <v>354</v>
      </c>
      <c r="F208" s="70" t="s">
        <v>175</v>
      </c>
      <c r="G208" s="55">
        <f t="shared" si="106"/>
        <v>124500</v>
      </c>
      <c r="H208" s="55">
        <f t="shared" si="107"/>
        <v>106050</v>
      </c>
      <c r="I208" s="55">
        <f t="shared" si="108"/>
        <v>606000</v>
      </c>
      <c r="J208" s="55">
        <f t="shared" si="109"/>
        <v>97799.999999999985</v>
      </c>
      <c r="K208" s="55">
        <f t="shared" si="110"/>
        <v>60899.999999999993</v>
      </c>
      <c r="L208" s="55">
        <f t="shared" si="111"/>
        <v>22950</v>
      </c>
      <c r="M208" s="55">
        <f t="shared" si="112"/>
        <v>481800</v>
      </c>
      <c r="N208" s="55">
        <f>[5]PPNE5!J208</f>
        <v>1500000</v>
      </c>
      <c r="O208" s="110">
        <f t="shared" si="113"/>
        <v>0.22325072176028138</v>
      </c>
    </row>
    <row r="209" spans="1:15" ht="12.75" x14ac:dyDescent="0.2">
      <c r="A209" s="64">
        <v>2</v>
      </c>
      <c r="B209" s="65">
        <v>2</v>
      </c>
      <c r="C209" s="65">
        <v>8</v>
      </c>
      <c r="D209" s="65">
        <v>8</v>
      </c>
      <c r="E209" s="65"/>
      <c r="F209" s="61" t="s">
        <v>176</v>
      </c>
      <c r="G209" s="66">
        <f t="shared" ref="G209:N209" si="114">SUM(G210:G212)</f>
        <v>1356782.5524200001</v>
      </c>
      <c r="H209" s="66">
        <f t="shared" si="114"/>
        <v>1155717.186218</v>
      </c>
      <c r="I209" s="66">
        <f t="shared" si="114"/>
        <v>6604098.2069600001</v>
      </c>
      <c r="J209" s="66">
        <f t="shared" si="114"/>
        <v>1065809.9086479999</v>
      </c>
      <c r="K209" s="66">
        <f t="shared" si="114"/>
        <v>663679.17624399997</v>
      </c>
      <c r="L209" s="66">
        <f t="shared" si="114"/>
        <v>250105.69942200001</v>
      </c>
      <c r="M209" s="66">
        <f t="shared" si="114"/>
        <v>5250585.0100879995</v>
      </c>
      <c r="N209" s="66">
        <f t="shared" si="114"/>
        <v>16346777.74</v>
      </c>
      <c r="O209" s="120">
        <v>2.4329532859399339</v>
      </c>
    </row>
    <row r="210" spans="1:15" ht="12.75" x14ac:dyDescent="0.2">
      <c r="A210" s="56">
        <v>2</v>
      </c>
      <c r="B210" s="57">
        <v>2</v>
      </c>
      <c r="C210" s="57">
        <v>8</v>
      </c>
      <c r="D210" s="57">
        <v>8</v>
      </c>
      <c r="E210" s="57" t="s">
        <v>308</v>
      </c>
      <c r="F210" s="70" t="s">
        <v>177</v>
      </c>
      <c r="G210" s="55">
        <f>N210*0.083</f>
        <v>1356782.5524200001</v>
      </c>
      <c r="H210" s="55">
        <f>N210*0.0707</f>
        <v>1155717.186218</v>
      </c>
      <c r="I210" s="55">
        <f>N210*0.404</f>
        <v>6604098.2069600001</v>
      </c>
      <c r="J210" s="55">
        <f>N210*0.0652</f>
        <v>1065809.9086479999</v>
      </c>
      <c r="K210" s="55">
        <f>N210*0.0406</f>
        <v>663679.17624399997</v>
      </c>
      <c r="L210" s="55">
        <f>N210*0.0153</f>
        <v>250105.69942200001</v>
      </c>
      <c r="M210" s="55">
        <f>N210*0.3212</f>
        <v>5250585.0100879995</v>
      </c>
      <c r="N210" s="55">
        <f>[5]PPNE5!J210</f>
        <v>16346777.74</v>
      </c>
      <c r="O210" s="110">
        <f>IFERROR(N210/$N$19*100,"0.00")</f>
        <v>2.4329532859399339</v>
      </c>
    </row>
    <row r="211" spans="1:15" ht="12.75" x14ac:dyDescent="0.2">
      <c r="A211" s="56">
        <v>2</v>
      </c>
      <c r="B211" s="57">
        <v>2</v>
      </c>
      <c r="C211" s="57">
        <v>8</v>
      </c>
      <c r="D211" s="57">
        <v>8</v>
      </c>
      <c r="E211" s="57" t="s">
        <v>309</v>
      </c>
      <c r="F211" s="70" t="s">
        <v>178</v>
      </c>
      <c r="G211" s="55">
        <f>N211*0.083</f>
        <v>0</v>
      </c>
      <c r="H211" s="55">
        <f>N211*0.0707</f>
        <v>0</v>
      </c>
      <c r="I211" s="55">
        <f>N211*0.404</f>
        <v>0</v>
      </c>
      <c r="J211" s="55">
        <f>N211*0.0652</f>
        <v>0</v>
      </c>
      <c r="K211" s="55">
        <f>N211*0.0406</f>
        <v>0</v>
      </c>
      <c r="L211" s="55">
        <f>N211*0.0153</f>
        <v>0</v>
      </c>
      <c r="M211" s="55">
        <f>N211*0.3212</f>
        <v>0</v>
      </c>
      <c r="N211" s="55">
        <f>[5]PPNE5!J211</f>
        <v>0</v>
      </c>
      <c r="O211" s="110">
        <f>IFERROR(N211/$N$19*100,"0.00")</f>
        <v>0</v>
      </c>
    </row>
    <row r="212" spans="1:15" ht="12.75" x14ac:dyDescent="0.2">
      <c r="A212" s="56">
        <v>2</v>
      </c>
      <c r="B212" s="57">
        <v>2</v>
      </c>
      <c r="C212" s="57">
        <v>8</v>
      </c>
      <c r="D212" s="57">
        <v>8</v>
      </c>
      <c r="E212" s="57" t="s">
        <v>310</v>
      </c>
      <c r="F212" s="70" t="s">
        <v>179</v>
      </c>
      <c r="G212" s="55">
        <f>N212*0.083</f>
        <v>0</v>
      </c>
      <c r="H212" s="55">
        <f>N212*0.0707</f>
        <v>0</v>
      </c>
      <c r="I212" s="55">
        <f>N212*0.404</f>
        <v>0</v>
      </c>
      <c r="J212" s="55">
        <f>N212*0.0652</f>
        <v>0</v>
      </c>
      <c r="K212" s="55">
        <f>N212*0.0406</f>
        <v>0</v>
      </c>
      <c r="L212" s="55">
        <f>N212*0.0153</f>
        <v>0</v>
      </c>
      <c r="M212" s="55">
        <f>N212*0.3212</f>
        <v>0</v>
      </c>
      <c r="N212" s="55">
        <f>[5]PPNE5!J212</f>
        <v>0</v>
      </c>
      <c r="O212" s="110">
        <f>IFERROR(N212/$N$19*100,"0.00")</f>
        <v>0</v>
      </c>
    </row>
    <row r="213" spans="1:15" ht="12.75" x14ac:dyDescent="0.2">
      <c r="A213" s="64">
        <v>2</v>
      </c>
      <c r="B213" s="65">
        <v>2</v>
      </c>
      <c r="C213" s="65">
        <v>8</v>
      </c>
      <c r="D213" s="65">
        <v>9</v>
      </c>
      <c r="E213" s="65"/>
      <c r="F213" s="61" t="s">
        <v>180</v>
      </c>
      <c r="G213" s="66">
        <f t="shared" ref="G213:N213" si="115">SUM(G214:G218)</f>
        <v>0</v>
      </c>
      <c r="H213" s="66">
        <f t="shared" si="115"/>
        <v>0</v>
      </c>
      <c r="I213" s="66">
        <f t="shared" si="115"/>
        <v>0</v>
      </c>
      <c r="J213" s="66">
        <f t="shared" si="115"/>
        <v>0</v>
      </c>
      <c r="K213" s="66">
        <f t="shared" si="115"/>
        <v>0</v>
      </c>
      <c r="L213" s="66">
        <f t="shared" si="115"/>
        <v>0</v>
      </c>
      <c r="M213" s="66">
        <f t="shared" si="115"/>
        <v>0</v>
      </c>
      <c r="N213" s="66">
        <f t="shared" si="115"/>
        <v>0</v>
      </c>
      <c r="O213" s="120">
        <v>0</v>
      </c>
    </row>
    <row r="214" spans="1:15" ht="12.75" x14ac:dyDescent="0.2">
      <c r="A214" s="57">
        <v>2</v>
      </c>
      <c r="B214" s="57">
        <v>2</v>
      </c>
      <c r="C214" s="57">
        <v>8</v>
      </c>
      <c r="D214" s="57">
        <v>9</v>
      </c>
      <c r="E214" s="57" t="s">
        <v>308</v>
      </c>
      <c r="F214" s="70" t="s">
        <v>318</v>
      </c>
      <c r="G214" s="55">
        <f>N214*0.083</f>
        <v>0</v>
      </c>
      <c r="H214" s="55">
        <f>N214*0.0707</f>
        <v>0</v>
      </c>
      <c r="I214" s="55">
        <f>N214*0.404</f>
        <v>0</v>
      </c>
      <c r="J214" s="55">
        <f>N214*0.0652</f>
        <v>0</v>
      </c>
      <c r="K214" s="55">
        <f>N214*0.0406</f>
        <v>0</v>
      </c>
      <c r="L214" s="55">
        <f>N214*0.0153</f>
        <v>0</v>
      </c>
      <c r="M214" s="55">
        <f>N214*0.3212</f>
        <v>0</v>
      </c>
      <c r="N214" s="55">
        <f>[5]PPNE5!J214</f>
        <v>0</v>
      </c>
      <c r="O214" s="110">
        <f>IFERROR(N214/$N$19*100,"0.00")</f>
        <v>0</v>
      </c>
    </row>
    <row r="215" spans="1:15" ht="12.75" x14ac:dyDescent="0.2">
      <c r="A215" s="57">
        <v>2</v>
      </c>
      <c r="B215" s="57">
        <v>2</v>
      </c>
      <c r="C215" s="57">
        <v>8</v>
      </c>
      <c r="D215" s="57">
        <v>9</v>
      </c>
      <c r="E215" s="57" t="s">
        <v>309</v>
      </c>
      <c r="F215" s="70" t="s">
        <v>319</v>
      </c>
      <c r="G215" s="55">
        <f>N215*0.083</f>
        <v>0</v>
      </c>
      <c r="H215" s="55">
        <f>N215*0.0707</f>
        <v>0</v>
      </c>
      <c r="I215" s="55">
        <f>N215*0.404</f>
        <v>0</v>
      </c>
      <c r="J215" s="55">
        <f>N215*0.0652</f>
        <v>0</v>
      </c>
      <c r="K215" s="55">
        <f>N215*0.0406</f>
        <v>0</v>
      </c>
      <c r="L215" s="55">
        <f>N215*0.0153</f>
        <v>0</v>
      </c>
      <c r="M215" s="55">
        <f>N215*0.3212</f>
        <v>0</v>
      </c>
      <c r="N215" s="55">
        <f>[5]PPNE5!J215</f>
        <v>0</v>
      </c>
      <c r="O215" s="110">
        <f>IFERROR(N215/$N$19*100,"0.00")</f>
        <v>0</v>
      </c>
    </row>
    <row r="216" spans="1:15" ht="12.75" x14ac:dyDescent="0.2">
      <c r="A216" s="57">
        <v>2</v>
      </c>
      <c r="B216" s="57">
        <v>2</v>
      </c>
      <c r="C216" s="57">
        <v>8</v>
      </c>
      <c r="D216" s="57">
        <v>9</v>
      </c>
      <c r="E216" s="57" t="s">
        <v>310</v>
      </c>
      <c r="F216" s="70" t="s">
        <v>382</v>
      </c>
      <c r="G216" s="55">
        <f>N216*0.083</f>
        <v>0</v>
      </c>
      <c r="H216" s="55">
        <f>N216*0.0707</f>
        <v>0</v>
      </c>
      <c r="I216" s="55">
        <f>N216*0.404</f>
        <v>0</v>
      </c>
      <c r="J216" s="55">
        <f>N216*0.0652</f>
        <v>0</v>
      </c>
      <c r="K216" s="55">
        <f>N216*0.0406</f>
        <v>0</v>
      </c>
      <c r="L216" s="55">
        <f>N216*0.0153</f>
        <v>0</v>
      </c>
      <c r="M216" s="55">
        <f>N216*0.3212</f>
        <v>0</v>
      </c>
      <c r="N216" s="55">
        <f>[5]PPNE5!J216</f>
        <v>0</v>
      </c>
      <c r="O216" s="110">
        <f>IFERROR(N216/$N$19*100,"0.00")</f>
        <v>0</v>
      </c>
    </row>
    <row r="217" spans="1:15" ht="12.75" x14ac:dyDescent="0.2">
      <c r="A217" s="57">
        <v>2</v>
      </c>
      <c r="B217" s="57">
        <v>2</v>
      </c>
      <c r="C217" s="57">
        <v>8</v>
      </c>
      <c r="D217" s="57">
        <v>9</v>
      </c>
      <c r="E217" s="57" t="s">
        <v>311</v>
      </c>
      <c r="F217" s="70" t="s">
        <v>320</v>
      </c>
      <c r="G217" s="55">
        <f>N217*0.083</f>
        <v>0</v>
      </c>
      <c r="H217" s="55">
        <f>N217*0.0707</f>
        <v>0</v>
      </c>
      <c r="I217" s="55">
        <f>N217*0.404</f>
        <v>0</v>
      </c>
      <c r="J217" s="55">
        <f>N217*0.0652</f>
        <v>0</v>
      </c>
      <c r="K217" s="55">
        <f>N217*0.0406</f>
        <v>0</v>
      </c>
      <c r="L217" s="55">
        <f>N217*0.0153</f>
        <v>0</v>
      </c>
      <c r="M217" s="55">
        <f>N217*0.3212</f>
        <v>0</v>
      </c>
      <c r="N217" s="55">
        <f>[5]PPNE5!J217</f>
        <v>0</v>
      </c>
      <c r="O217" s="110">
        <f>IFERROR(N217/$N$19*100,"0.00")</f>
        <v>0</v>
      </c>
    </row>
    <row r="218" spans="1:15" ht="12.75" x14ac:dyDescent="0.2">
      <c r="A218" s="56">
        <v>2</v>
      </c>
      <c r="B218" s="57">
        <v>2</v>
      </c>
      <c r="C218" s="57">
        <v>8</v>
      </c>
      <c r="D218" s="57">
        <v>9</v>
      </c>
      <c r="E218" s="57" t="s">
        <v>315</v>
      </c>
      <c r="F218" s="70" t="s">
        <v>181</v>
      </c>
      <c r="G218" s="55">
        <f>N218*0.083</f>
        <v>0</v>
      </c>
      <c r="H218" s="55">
        <f>N218*0.0707</f>
        <v>0</v>
      </c>
      <c r="I218" s="55">
        <f>N218*0.404</f>
        <v>0</v>
      </c>
      <c r="J218" s="55">
        <f>N218*0.0652</f>
        <v>0</v>
      </c>
      <c r="K218" s="55">
        <f>N218*0.0406</f>
        <v>0</v>
      </c>
      <c r="L218" s="55">
        <f>N218*0.0153</f>
        <v>0</v>
      </c>
      <c r="M218" s="55">
        <f>N218*0.3212</f>
        <v>0</v>
      </c>
      <c r="N218" s="55">
        <f>[5]PPNE5!J218</f>
        <v>0</v>
      </c>
      <c r="O218" s="110">
        <f>IFERROR(N218/$N$19*100,"0.00")</f>
        <v>0</v>
      </c>
    </row>
    <row r="219" spans="1:15" ht="12.75" x14ac:dyDescent="0.2">
      <c r="A219" s="88">
        <v>2</v>
      </c>
      <c r="B219" s="89">
        <v>3</v>
      </c>
      <c r="C219" s="90"/>
      <c r="D219" s="90"/>
      <c r="E219" s="90"/>
      <c r="F219" s="91" t="s">
        <v>35</v>
      </c>
      <c r="G219" s="331">
        <f t="shared" ref="G219:N219" si="116">+G220+G232+G241+G254+G259+G270+G298+G314+G319</f>
        <v>19094366.515459999</v>
      </c>
      <c r="H219" s="331">
        <f t="shared" si="116"/>
        <v>16264719.429434</v>
      </c>
      <c r="I219" s="331">
        <f t="shared" si="116"/>
        <v>92941253.88248001</v>
      </c>
      <c r="J219" s="331">
        <f t="shared" si="116"/>
        <v>14999430.082024001</v>
      </c>
      <c r="K219" s="331">
        <f t="shared" si="116"/>
        <v>9340135.909971999</v>
      </c>
      <c r="L219" s="331">
        <f t="shared" si="116"/>
        <v>3519804.9118860001</v>
      </c>
      <c r="M219" s="331">
        <f t="shared" si="116"/>
        <v>73892897.888743982</v>
      </c>
      <c r="N219" s="331">
        <f t="shared" si="116"/>
        <v>230052608.62</v>
      </c>
      <c r="O219" s="118">
        <v>34.239607278167014</v>
      </c>
    </row>
    <row r="220" spans="1:15" ht="12.75" x14ac:dyDescent="0.2">
      <c r="A220" s="86">
        <v>2</v>
      </c>
      <c r="B220" s="84">
        <v>3</v>
      </c>
      <c r="C220" s="84">
        <v>1</v>
      </c>
      <c r="D220" s="84"/>
      <c r="E220" s="84"/>
      <c r="F220" s="87" t="s">
        <v>36</v>
      </c>
      <c r="G220" s="330">
        <f t="shared" ref="G220:N220" si="117">+G221+G224+G226+G230</f>
        <v>914425.04526000016</v>
      </c>
      <c r="H220" s="330">
        <f t="shared" si="117"/>
        <v>778913.863854</v>
      </c>
      <c r="I220" s="330">
        <f t="shared" si="117"/>
        <v>4450936.3648800002</v>
      </c>
      <c r="J220" s="330">
        <f t="shared" si="117"/>
        <v>718319.43314400001</v>
      </c>
      <c r="K220" s="330">
        <f t="shared" si="117"/>
        <v>447297.07033199997</v>
      </c>
      <c r="L220" s="330">
        <f t="shared" si="117"/>
        <v>168562.68906599999</v>
      </c>
      <c r="M220" s="330">
        <f t="shared" si="117"/>
        <v>3538714.7534639998</v>
      </c>
      <c r="N220" s="330">
        <f t="shared" si="117"/>
        <v>11017169.220000001</v>
      </c>
      <c r="O220" s="119">
        <v>1.6397273200801044</v>
      </c>
    </row>
    <row r="221" spans="1:15" ht="12.75" x14ac:dyDescent="0.2">
      <c r="A221" s="64">
        <v>2</v>
      </c>
      <c r="B221" s="65">
        <v>3</v>
      </c>
      <c r="C221" s="65">
        <v>1</v>
      </c>
      <c r="D221" s="65">
        <v>1</v>
      </c>
      <c r="E221" s="65"/>
      <c r="F221" s="61" t="s">
        <v>182</v>
      </c>
      <c r="G221" s="66">
        <f t="shared" ref="G221:N221" si="118">SUM(G222:G222)</f>
        <v>914425.04526000016</v>
      </c>
      <c r="H221" s="66">
        <f t="shared" si="118"/>
        <v>778913.863854</v>
      </c>
      <c r="I221" s="66">
        <f t="shared" si="118"/>
        <v>4450936.3648800002</v>
      </c>
      <c r="J221" s="66">
        <f t="shared" si="118"/>
        <v>718319.43314400001</v>
      </c>
      <c r="K221" s="66">
        <f t="shared" si="118"/>
        <v>447297.07033199997</v>
      </c>
      <c r="L221" s="66">
        <f t="shared" si="118"/>
        <v>168562.68906599999</v>
      </c>
      <c r="M221" s="66">
        <f t="shared" si="118"/>
        <v>3538714.7534639998</v>
      </c>
      <c r="N221" s="66">
        <f t="shared" si="118"/>
        <v>11017169.220000001</v>
      </c>
      <c r="O221" s="120">
        <v>1.6397273200801044</v>
      </c>
    </row>
    <row r="222" spans="1:15" ht="12.75" x14ac:dyDescent="0.2">
      <c r="A222" s="62">
        <v>2</v>
      </c>
      <c r="B222" s="57">
        <v>3</v>
      </c>
      <c r="C222" s="57">
        <v>1</v>
      </c>
      <c r="D222" s="57">
        <v>1</v>
      </c>
      <c r="E222" s="57" t="s">
        <v>308</v>
      </c>
      <c r="F222" s="54" t="s">
        <v>182</v>
      </c>
      <c r="G222" s="55">
        <f>N222*0.083</f>
        <v>914425.04526000016</v>
      </c>
      <c r="H222" s="55">
        <f>N222*0.0707</f>
        <v>778913.863854</v>
      </c>
      <c r="I222" s="55">
        <f>N222*0.404</f>
        <v>4450936.3648800002</v>
      </c>
      <c r="J222" s="55">
        <f>N222*0.0652</f>
        <v>718319.43314400001</v>
      </c>
      <c r="K222" s="55">
        <f>N222*0.0406</f>
        <v>447297.07033199997</v>
      </c>
      <c r="L222" s="55">
        <f>N222*0.0153</f>
        <v>168562.68906599999</v>
      </c>
      <c r="M222" s="55">
        <f>N222*0.3212</f>
        <v>3538714.7534639998</v>
      </c>
      <c r="N222" s="55">
        <f>[5]PPNE5!J222</f>
        <v>11017169.220000001</v>
      </c>
      <c r="O222" s="110">
        <f>IFERROR(N222/$N$19*100,"0.00")</f>
        <v>1.6397273200801044</v>
      </c>
    </row>
    <row r="223" spans="1:15" ht="12.75" x14ac:dyDescent="0.2">
      <c r="A223" s="62">
        <v>2</v>
      </c>
      <c r="B223" s="57">
        <v>3</v>
      </c>
      <c r="C223" s="57">
        <v>1</v>
      </c>
      <c r="D223" s="57">
        <v>1</v>
      </c>
      <c r="E223" s="57" t="s">
        <v>309</v>
      </c>
      <c r="F223" s="54" t="s">
        <v>183</v>
      </c>
      <c r="G223" s="55">
        <f>N223*0.083</f>
        <v>0</v>
      </c>
      <c r="H223" s="55">
        <f>N223*0.0707</f>
        <v>0</v>
      </c>
      <c r="I223" s="55">
        <f>N223*0.404</f>
        <v>0</v>
      </c>
      <c r="J223" s="55">
        <f>N223*0.0652</f>
        <v>0</v>
      </c>
      <c r="K223" s="55">
        <f>N223*0.0406</f>
        <v>0</v>
      </c>
      <c r="L223" s="55">
        <f>N223*0.0153</f>
        <v>0</v>
      </c>
      <c r="M223" s="55">
        <f>N223*0.3212</f>
        <v>0</v>
      </c>
      <c r="N223" s="55">
        <f>[5]PPNE5!J223</f>
        <v>0</v>
      </c>
      <c r="O223" s="110">
        <f>IFERROR(N223/$N$19*100,"0.00")</f>
        <v>0</v>
      </c>
    </row>
    <row r="224" spans="1:15" ht="12.75" x14ac:dyDescent="0.2">
      <c r="A224" s="64">
        <v>2</v>
      </c>
      <c r="B224" s="65">
        <v>3</v>
      </c>
      <c r="C224" s="65">
        <v>1</v>
      </c>
      <c r="D224" s="65">
        <v>2</v>
      </c>
      <c r="E224" s="65"/>
      <c r="F224" s="61" t="s">
        <v>185</v>
      </c>
      <c r="G224" s="66">
        <f t="shared" ref="G224:O224" si="119">+G225</f>
        <v>0</v>
      </c>
      <c r="H224" s="66">
        <f t="shared" si="119"/>
        <v>0</v>
      </c>
      <c r="I224" s="66">
        <f t="shared" si="119"/>
        <v>0</v>
      </c>
      <c r="J224" s="66">
        <f t="shared" si="119"/>
        <v>0</v>
      </c>
      <c r="K224" s="66">
        <f t="shared" si="119"/>
        <v>0</v>
      </c>
      <c r="L224" s="66">
        <f t="shared" si="119"/>
        <v>0</v>
      </c>
      <c r="M224" s="66">
        <f t="shared" si="119"/>
        <v>0</v>
      </c>
      <c r="N224" s="66">
        <f t="shared" si="119"/>
        <v>0</v>
      </c>
      <c r="O224" s="121">
        <f t="shared" si="119"/>
        <v>0</v>
      </c>
    </row>
    <row r="225" spans="1:15" ht="12.75" x14ac:dyDescent="0.2">
      <c r="A225" s="62">
        <v>2</v>
      </c>
      <c r="B225" s="57">
        <v>3</v>
      </c>
      <c r="C225" s="57">
        <v>1</v>
      </c>
      <c r="D225" s="57">
        <v>2</v>
      </c>
      <c r="E225" s="57" t="s">
        <v>308</v>
      </c>
      <c r="F225" s="54" t="s">
        <v>185</v>
      </c>
      <c r="G225" s="55">
        <f>N225*0.083</f>
        <v>0</v>
      </c>
      <c r="H225" s="55">
        <f>N225*0.0707</f>
        <v>0</v>
      </c>
      <c r="I225" s="55">
        <f>N225*0.404</f>
        <v>0</v>
      </c>
      <c r="J225" s="55">
        <f>N225*0.0652</f>
        <v>0</v>
      </c>
      <c r="K225" s="55">
        <f>N225*0.0406</f>
        <v>0</v>
      </c>
      <c r="L225" s="55">
        <f>N225*0.0153</f>
        <v>0</v>
      </c>
      <c r="M225" s="55">
        <f>N225*0.3212</f>
        <v>0</v>
      </c>
      <c r="N225" s="55">
        <f>[5]PPNE5!J225</f>
        <v>0</v>
      </c>
      <c r="O225" s="110">
        <f>IFERROR(N225/$N$19*100,"0.00")</f>
        <v>0</v>
      </c>
    </row>
    <row r="226" spans="1:15" ht="12.75" x14ac:dyDescent="0.2">
      <c r="A226" s="64">
        <v>2</v>
      </c>
      <c r="B226" s="65">
        <v>3</v>
      </c>
      <c r="C226" s="65">
        <v>1</v>
      </c>
      <c r="D226" s="65">
        <v>3</v>
      </c>
      <c r="E226" s="65"/>
      <c r="F226" s="61" t="s">
        <v>184</v>
      </c>
      <c r="G226" s="66">
        <f t="shared" ref="G226:N226" si="120">SUM(G227:G229)</f>
        <v>0</v>
      </c>
      <c r="H226" s="66">
        <f t="shared" si="120"/>
        <v>0</v>
      </c>
      <c r="I226" s="66">
        <f t="shared" si="120"/>
        <v>0</v>
      </c>
      <c r="J226" s="66">
        <f t="shared" si="120"/>
        <v>0</v>
      </c>
      <c r="K226" s="66">
        <f t="shared" si="120"/>
        <v>0</v>
      </c>
      <c r="L226" s="66">
        <f t="shared" si="120"/>
        <v>0</v>
      </c>
      <c r="M226" s="66">
        <f t="shared" si="120"/>
        <v>0</v>
      </c>
      <c r="N226" s="66">
        <f t="shared" si="120"/>
        <v>0</v>
      </c>
      <c r="O226" s="120">
        <v>0</v>
      </c>
    </row>
    <row r="227" spans="1:15" ht="12.75" x14ac:dyDescent="0.2">
      <c r="A227" s="123">
        <v>2</v>
      </c>
      <c r="B227" s="112">
        <v>3</v>
      </c>
      <c r="C227" s="112">
        <v>1</v>
      </c>
      <c r="D227" s="112">
        <v>3</v>
      </c>
      <c r="E227" s="112" t="s">
        <v>308</v>
      </c>
      <c r="F227" s="125" t="s">
        <v>186</v>
      </c>
      <c r="G227" s="55">
        <f>N227*0.083</f>
        <v>0</v>
      </c>
      <c r="H227" s="55">
        <f>N227*0.0707</f>
        <v>0</v>
      </c>
      <c r="I227" s="55">
        <f>N227*0.404</f>
        <v>0</v>
      </c>
      <c r="J227" s="55">
        <f>N227*0.0652</f>
        <v>0</v>
      </c>
      <c r="K227" s="55">
        <f>N227*0.0406</f>
        <v>0</v>
      </c>
      <c r="L227" s="55">
        <f>N227*0.0153</f>
        <v>0</v>
      </c>
      <c r="M227" s="55">
        <f>N227*0.3212</f>
        <v>0</v>
      </c>
      <c r="N227" s="55">
        <f>[5]PPNE5!J227</f>
        <v>0</v>
      </c>
      <c r="O227" s="116">
        <f>IFERROR(N227/$N$19*100,"0.00")</f>
        <v>0</v>
      </c>
    </row>
    <row r="228" spans="1:15" ht="12.75" x14ac:dyDescent="0.2">
      <c r="A228" s="62">
        <v>2</v>
      </c>
      <c r="B228" s="57">
        <v>3</v>
      </c>
      <c r="C228" s="57">
        <v>1</v>
      </c>
      <c r="D228" s="57">
        <v>3</v>
      </c>
      <c r="E228" s="57" t="s">
        <v>309</v>
      </c>
      <c r="F228" s="54" t="s">
        <v>187</v>
      </c>
      <c r="G228" s="55">
        <f>N228*0.083</f>
        <v>0</v>
      </c>
      <c r="H228" s="55">
        <f>N228*0.0707</f>
        <v>0</v>
      </c>
      <c r="I228" s="55">
        <f>N228*0.404</f>
        <v>0</v>
      </c>
      <c r="J228" s="55">
        <f>N228*0.0652</f>
        <v>0</v>
      </c>
      <c r="K228" s="55">
        <f>N228*0.0406</f>
        <v>0</v>
      </c>
      <c r="L228" s="55">
        <f>N228*0.0153</f>
        <v>0</v>
      </c>
      <c r="M228" s="55">
        <f>N228*0.3212</f>
        <v>0</v>
      </c>
      <c r="N228" s="55">
        <f>[5]PPNE5!J228</f>
        <v>0</v>
      </c>
      <c r="O228" s="110">
        <f>IFERROR(N228/$N$19*100,"0.00")</f>
        <v>0</v>
      </c>
    </row>
    <row r="229" spans="1:15" ht="12.75" x14ac:dyDescent="0.2">
      <c r="A229" s="62">
        <v>2</v>
      </c>
      <c r="B229" s="57">
        <v>3</v>
      </c>
      <c r="C229" s="57">
        <v>1</v>
      </c>
      <c r="D229" s="57">
        <v>3</v>
      </c>
      <c r="E229" s="57" t="s">
        <v>310</v>
      </c>
      <c r="F229" s="54" t="s">
        <v>188</v>
      </c>
      <c r="G229" s="55">
        <f>N229*0.083</f>
        <v>0</v>
      </c>
      <c r="H229" s="55">
        <f>N229*0.0707</f>
        <v>0</v>
      </c>
      <c r="I229" s="55">
        <f>N229*0.404</f>
        <v>0</v>
      </c>
      <c r="J229" s="55">
        <f>N229*0.0652</f>
        <v>0</v>
      </c>
      <c r="K229" s="55">
        <f>N229*0.0406</f>
        <v>0</v>
      </c>
      <c r="L229" s="55">
        <f>N229*0.0153</f>
        <v>0</v>
      </c>
      <c r="M229" s="55">
        <f>N229*0.3212</f>
        <v>0</v>
      </c>
      <c r="N229" s="55">
        <f>[5]PPNE5!J229</f>
        <v>0</v>
      </c>
      <c r="O229" s="110">
        <f>IFERROR(N229/$N$19*100,"0.00")</f>
        <v>0</v>
      </c>
    </row>
    <row r="230" spans="1:15" ht="12.75" x14ac:dyDescent="0.2">
      <c r="A230" s="64">
        <v>2</v>
      </c>
      <c r="B230" s="65">
        <v>3</v>
      </c>
      <c r="C230" s="65">
        <v>1</v>
      </c>
      <c r="D230" s="65">
        <v>4</v>
      </c>
      <c r="E230" s="65"/>
      <c r="F230" s="61" t="s">
        <v>189</v>
      </c>
      <c r="G230" s="66">
        <f t="shared" ref="G230:O230" si="121">+G231</f>
        <v>0</v>
      </c>
      <c r="H230" s="66">
        <f t="shared" si="121"/>
        <v>0</v>
      </c>
      <c r="I230" s="66">
        <f t="shared" si="121"/>
        <v>0</v>
      </c>
      <c r="J230" s="66">
        <f t="shared" si="121"/>
        <v>0</v>
      </c>
      <c r="K230" s="66">
        <f t="shared" si="121"/>
        <v>0</v>
      </c>
      <c r="L230" s="66">
        <f t="shared" si="121"/>
        <v>0</v>
      </c>
      <c r="M230" s="66">
        <f t="shared" si="121"/>
        <v>0</v>
      </c>
      <c r="N230" s="66">
        <f t="shared" si="121"/>
        <v>0</v>
      </c>
      <c r="O230" s="121">
        <f t="shared" si="121"/>
        <v>0</v>
      </c>
    </row>
    <row r="231" spans="1:15" ht="12.75" x14ac:dyDescent="0.2">
      <c r="A231" s="62">
        <v>2</v>
      </c>
      <c r="B231" s="57">
        <v>3</v>
      </c>
      <c r="C231" s="57">
        <v>1</v>
      </c>
      <c r="D231" s="57">
        <v>4</v>
      </c>
      <c r="E231" s="57" t="s">
        <v>308</v>
      </c>
      <c r="F231" s="54" t="s">
        <v>189</v>
      </c>
      <c r="G231" s="55">
        <f>N231*0.083</f>
        <v>0</v>
      </c>
      <c r="H231" s="55">
        <f>N231*0.0707</f>
        <v>0</v>
      </c>
      <c r="I231" s="55">
        <f>N231*0.404</f>
        <v>0</v>
      </c>
      <c r="J231" s="55">
        <f>N231*0.0652</f>
        <v>0</v>
      </c>
      <c r="K231" s="55">
        <f>N231*0.0406</f>
        <v>0</v>
      </c>
      <c r="L231" s="55">
        <f>N231*0.0153</f>
        <v>0</v>
      </c>
      <c r="M231" s="55">
        <f>N231*0.3212</f>
        <v>0</v>
      </c>
      <c r="N231" s="55">
        <f>[5]PPNE5!J231</f>
        <v>0</v>
      </c>
      <c r="O231" s="110">
        <f>IFERROR(N231/$N$19*100,"0.00")</f>
        <v>0</v>
      </c>
    </row>
    <row r="232" spans="1:15" ht="12.75" x14ac:dyDescent="0.2">
      <c r="A232" s="86">
        <v>2</v>
      </c>
      <c r="B232" s="84">
        <v>3</v>
      </c>
      <c r="C232" s="84">
        <v>2</v>
      </c>
      <c r="D232" s="84"/>
      <c r="E232" s="84"/>
      <c r="F232" s="87" t="s">
        <v>37</v>
      </c>
      <c r="G232" s="330">
        <f t="shared" ref="G232:N232" si="122">+G233+G235+G237+G239</f>
        <v>189630.1</v>
      </c>
      <c r="H232" s="330">
        <f t="shared" si="122"/>
        <v>161528.29</v>
      </c>
      <c r="I232" s="330">
        <f t="shared" si="122"/>
        <v>923018.8</v>
      </c>
      <c r="J232" s="330">
        <f t="shared" si="122"/>
        <v>148962.43999999997</v>
      </c>
      <c r="K232" s="330">
        <f t="shared" si="122"/>
        <v>92758.819999999992</v>
      </c>
      <c r="L232" s="330">
        <f t="shared" si="122"/>
        <v>34955.909999999996</v>
      </c>
      <c r="M232" s="330">
        <f t="shared" si="122"/>
        <v>733845.64</v>
      </c>
      <c r="N232" s="330">
        <f t="shared" si="122"/>
        <v>2284700</v>
      </c>
      <c r="O232" s="119">
        <v>0.34004061600380991</v>
      </c>
    </row>
    <row r="233" spans="1:15" ht="12.75" x14ac:dyDescent="0.2">
      <c r="A233" s="64">
        <v>2</v>
      </c>
      <c r="B233" s="65">
        <v>3</v>
      </c>
      <c r="C233" s="65">
        <v>2</v>
      </c>
      <c r="D233" s="65">
        <v>1</v>
      </c>
      <c r="E233" s="65"/>
      <c r="F233" s="61" t="s">
        <v>190</v>
      </c>
      <c r="G233" s="66">
        <f t="shared" ref="G233:O233" si="123">+G234</f>
        <v>185895.1</v>
      </c>
      <c r="H233" s="66">
        <f t="shared" si="123"/>
        <v>158346.79</v>
      </c>
      <c r="I233" s="66">
        <f t="shared" si="123"/>
        <v>904838.8</v>
      </c>
      <c r="J233" s="66">
        <f t="shared" si="123"/>
        <v>146028.43999999997</v>
      </c>
      <c r="K233" s="66">
        <f t="shared" si="123"/>
        <v>90931.819999999992</v>
      </c>
      <c r="L233" s="66">
        <f t="shared" si="123"/>
        <v>34267.409999999996</v>
      </c>
      <c r="M233" s="66">
        <f t="shared" si="123"/>
        <v>719391.64</v>
      </c>
      <c r="N233" s="66">
        <f t="shared" si="123"/>
        <v>2239700</v>
      </c>
      <c r="O233" s="121">
        <f t="shared" si="123"/>
        <v>0.33334309435100146</v>
      </c>
    </row>
    <row r="234" spans="1:15" ht="12.75" x14ac:dyDescent="0.2">
      <c r="A234" s="62">
        <v>2</v>
      </c>
      <c r="B234" s="57">
        <v>3</v>
      </c>
      <c r="C234" s="57">
        <v>2</v>
      </c>
      <c r="D234" s="57">
        <v>1</v>
      </c>
      <c r="E234" s="57" t="s">
        <v>308</v>
      </c>
      <c r="F234" s="54" t="s">
        <v>190</v>
      </c>
      <c r="G234" s="55">
        <f>N234*0.083</f>
        <v>185895.1</v>
      </c>
      <c r="H234" s="55">
        <f>N234*0.0707</f>
        <v>158346.79</v>
      </c>
      <c r="I234" s="55">
        <f>N234*0.404</f>
        <v>904838.8</v>
      </c>
      <c r="J234" s="55">
        <f>N234*0.0652</f>
        <v>146028.43999999997</v>
      </c>
      <c r="K234" s="55">
        <f>N234*0.0406</f>
        <v>90931.819999999992</v>
      </c>
      <c r="L234" s="55">
        <f>N234*0.0153</f>
        <v>34267.409999999996</v>
      </c>
      <c r="M234" s="55">
        <f>N234*0.3212</f>
        <v>719391.64</v>
      </c>
      <c r="N234" s="55">
        <f>[5]PPNE5!J234</f>
        <v>2239700</v>
      </c>
      <c r="O234" s="110">
        <f>IFERROR(N234/$N$19*100,"0.00")</f>
        <v>0.33334309435100146</v>
      </c>
    </row>
    <row r="235" spans="1:15" ht="12.75" x14ac:dyDescent="0.2">
      <c r="A235" s="64">
        <v>2</v>
      </c>
      <c r="B235" s="65">
        <v>3</v>
      </c>
      <c r="C235" s="65">
        <v>2</v>
      </c>
      <c r="D235" s="65">
        <v>2</v>
      </c>
      <c r="E235" s="65"/>
      <c r="F235" s="61" t="s">
        <v>191</v>
      </c>
      <c r="G235" s="66">
        <f t="shared" ref="G235:O235" si="124">+G236</f>
        <v>3735</v>
      </c>
      <c r="H235" s="66">
        <f t="shared" si="124"/>
        <v>3181.5</v>
      </c>
      <c r="I235" s="66">
        <f t="shared" si="124"/>
        <v>18180</v>
      </c>
      <c r="J235" s="66">
        <f t="shared" si="124"/>
        <v>2933.9999999999995</v>
      </c>
      <c r="K235" s="66">
        <f t="shared" si="124"/>
        <v>1826.9999999999998</v>
      </c>
      <c r="L235" s="66">
        <f t="shared" si="124"/>
        <v>688.5</v>
      </c>
      <c r="M235" s="66">
        <f t="shared" si="124"/>
        <v>14454</v>
      </c>
      <c r="N235" s="66">
        <f t="shared" si="124"/>
        <v>45000</v>
      </c>
      <c r="O235" s="121">
        <f t="shared" si="124"/>
        <v>6.6975216528084415E-3</v>
      </c>
    </row>
    <row r="236" spans="1:15" ht="12.75" x14ac:dyDescent="0.2">
      <c r="A236" s="62">
        <v>2</v>
      </c>
      <c r="B236" s="57">
        <v>3</v>
      </c>
      <c r="C236" s="57">
        <v>2</v>
      </c>
      <c r="D236" s="57">
        <v>2</v>
      </c>
      <c r="E236" s="57" t="s">
        <v>308</v>
      </c>
      <c r="F236" s="54" t="s">
        <v>191</v>
      </c>
      <c r="G236" s="55">
        <f>N236*0.083</f>
        <v>3735</v>
      </c>
      <c r="H236" s="55">
        <f>N236*0.0707</f>
        <v>3181.5</v>
      </c>
      <c r="I236" s="55">
        <f>N236*0.404</f>
        <v>18180</v>
      </c>
      <c r="J236" s="55">
        <f>N236*0.0652</f>
        <v>2933.9999999999995</v>
      </c>
      <c r="K236" s="55">
        <f>N236*0.0406</f>
        <v>1826.9999999999998</v>
      </c>
      <c r="L236" s="55">
        <f>N236*0.0153</f>
        <v>688.5</v>
      </c>
      <c r="M236" s="55">
        <f>N236*0.3212</f>
        <v>14454</v>
      </c>
      <c r="N236" s="55">
        <f>[5]PPNE5!J236</f>
        <v>45000</v>
      </c>
      <c r="O236" s="110">
        <f>IFERROR(N236/$N$19*100,"0.00")</f>
        <v>6.6975216528084415E-3</v>
      </c>
    </row>
    <row r="237" spans="1:15" ht="12.75" x14ac:dyDescent="0.2">
      <c r="A237" s="64">
        <v>2</v>
      </c>
      <c r="B237" s="65">
        <v>3</v>
      </c>
      <c r="C237" s="65">
        <v>2</v>
      </c>
      <c r="D237" s="65">
        <v>3</v>
      </c>
      <c r="E237" s="65"/>
      <c r="F237" s="61" t="s">
        <v>192</v>
      </c>
      <c r="G237" s="66">
        <f t="shared" ref="G237:O237" si="125">+G238</f>
        <v>0</v>
      </c>
      <c r="H237" s="66">
        <f t="shared" si="125"/>
        <v>0</v>
      </c>
      <c r="I237" s="66">
        <f t="shared" si="125"/>
        <v>0</v>
      </c>
      <c r="J237" s="66">
        <f t="shared" si="125"/>
        <v>0</v>
      </c>
      <c r="K237" s="66">
        <f t="shared" si="125"/>
        <v>0</v>
      </c>
      <c r="L237" s="66">
        <f t="shared" si="125"/>
        <v>0</v>
      </c>
      <c r="M237" s="66">
        <f t="shared" si="125"/>
        <v>0</v>
      </c>
      <c r="N237" s="66">
        <f t="shared" si="125"/>
        <v>0</v>
      </c>
      <c r="O237" s="121">
        <f t="shared" si="125"/>
        <v>0</v>
      </c>
    </row>
    <row r="238" spans="1:15" ht="12.75" x14ac:dyDescent="0.2">
      <c r="A238" s="62">
        <v>2</v>
      </c>
      <c r="B238" s="57">
        <v>3</v>
      </c>
      <c r="C238" s="57">
        <v>2</v>
      </c>
      <c r="D238" s="57">
        <v>3</v>
      </c>
      <c r="E238" s="57" t="s">
        <v>308</v>
      </c>
      <c r="F238" s="54" t="s">
        <v>192</v>
      </c>
      <c r="G238" s="55">
        <f>N238*0.083</f>
        <v>0</v>
      </c>
      <c r="H238" s="55">
        <f>N238*0.0707</f>
        <v>0</v>
      </c>
      <c r="I238" s="55">
        <f>N238*0.404</f>
        <v>0</v>
      </c>
      <c r="J238" s="55">
        <f>N238*0.0652</f>
        <v>0</v>
      </c>
      <c r="K238" s="55">
        <f>N238*0.0406</f>
        <v>0</v>
      </c>
      <c r="L238" s="55">
        <f>N238*0.0153</f>
        <v>0</v>
      </c>
      <c r="M238" s="55">
        <f>N238*0.3212</f>
        <v>0</v>
      </c>
      <c r="N238" s="55">
        <f>[5]PPNE5!J238</f>
        <v>0</v>
      </c>
      <c r="O238" s="110">
        <f>IFERROR(N238/$N$19*100,"0.00")</f>
        <v>0</v>
      </c>
    </row>
    <row r="239" spans="1:15" ht="12.75" x14ac:dyDescent="0.2">
      <c r="A239" s="64">
        <v>2</v>
      </c>
      <c r="B239" s="65">
        <v>3</v>
      </c>
      <c r="C239" s="65">
        <v>2</v>
      </c>
      <c r="D239" s="65">
        <v>4</v>
      </c>
      <c r="E239" s="65"/>
      <c r="F239" s="61" t="s">
        <v>38</v>
      </c>
      <c r="G239" s="66">
        <f t="shared" ref="G239:O239" si="126">+G240</f>
        <v>0</v>
      </c>
      <c r="H239" s="66">
        <f t="shared" si="126"/>
        <v>0</v>
      </c>
      <c r="I239" s="66">
        <f t="shared" si="126"/>
        <v>0</v>
      </c>
      <c r="J239" s="66">
        <f t="shared" si="126"/>
        <v>0</v>
      </c>
      <c r="K239" s="66">
        <f t="shared" si="126"/>
        <v>0</v>
      </c>
      <c r="L239" s="66">
        <f t="shared" si="126"/>
        <v>0</v>
      </c>
      <c r="M239" s="66">
        <f t="shared" si="126"/>
        <v>0</v>
      </c>
      <c r="N239" s="66">
        <f t="shared" si="126"/>
        <v>0</v>
      </c>
      <c r="O239" s="121">
        <f t="shared" si="126"/>
        <v>0</v>
      </c>
    </row>
    <row r="240" spans="1:15" ht="12.75" x14ac:dyDescent="0.2">
      <c r="A240" s="62">
        <v>2</v>
      </c>
      <c r="B240" s="57">
        <v>3</v>
      </c>
      <c r="C240" s="57">
        <v>2</v>
      </c>
      <c r="D240" s="57">
        <v>4</v>
      </c>
      <c r="E240" s="57" t="s">
        <v>308</v>
      </c>
      <c r="F240" s="54" t="s">
        <v>38</v>
      </c>
      <c r="G240" s="55">
        <f>N240*0.083</f>
        <v>0</v>
      </c>
      <c r="H240" s="55">
        <f>N240*0.0707</f>
        <v>0</v>
      </c>
      <c r="I240" s="55">
        <f>N240*0.404</f>
        <v>0</v>
      </c>
      <c r="J240" s="55">
        <f>N240*0.0652</f>
        <v>0</v>
      </c>
      <c r="K240" s="55">
        <f>N240*0.0406</f>
        <v>0</v>
      </c>
      <c r="L240" s="55">
        <f>N240*0.0153</f>
        <v>0</v>
      </c>
      <c r="M240" s="55">
        <f>N240*0.3212</f>
        <v>0</v>
      </c>
      <c r="N240" s="55">
        <f>[5]PPNE5!J240</f>
        <v>0</v>
      </c>
      <c r="O240" s="110">
        <f>IFERROR(N240/$N$19*100,"0.00")</f>
        <v>0</v>
      </c>
    </row>
    <row r="241" spans="1:15" ht="12.75" x14ac:dyDescent="0.2">
      <c r="A241" s="86">
        <v>2</v>
      </c>
      <c r="B241" s="84">
        <v>3</v>
      </c>
      <c r="C241" s="84">
        <v>3</v>
      </c>
      <c r="D241" s="84"/>
      <c r="E241" s="84"/>
      <c r="F241" s="87" t="s">
        <v>383</v>
      </c>
      <c r="G241" s="330">
        <f t="shared" ref="G241:N241" si="127">+G242+G244+G246+G248+G250+G252</f>
        <v>1118860.0362</v>
      </c>
      <c r="H241" s="330">
        <f t="shared" si="127"/>
        <v>953053.06698</v>
      </c>
      <c r="I241" s="330">
        <f t="shared" si="127"/>
        <v>5446017.5256000012</v>
      </c>
      <c r="J241" s="330">
        <f t="shared" si="127"/>
        <v>878911.73927999986</v>
      </c>
      <c r="K241" s="330">
        <f t="shared" si="127"/>
        <v>547297.80083999992</v>
      </c>
      <c r="L241" s="330">
        <f t="shared" si="127"/>
        <v>206247.69342</v>
      </c>
      <c r="M241" s="330">
        <f t="shared" si="127"/>
        <v>4329853.5376800001</v>
      </c>
      <c r="N241" s="330">
        <f t="shared" si="127"/>
        <v>13480241.4</v>
      </c>
      <c r="O241" s="119">
        <v>2.0063157480352176</v>
      </c>
    </row>
    <row r="242" spans="1:15" ht="12.75" x14ac:dyDescent="0.2">
      <c r="A242" s="64">
        <v>2</v>
      </c>
      <c r="B242" s="65">
        <v>3</v>
      </c>
      <c r="C242" s="65">
        <v>3</v>
      </c>
      <c r="D242" s="65">
        <v>1</v>
      </c>
      <c r="E242" s="65"/>
      <c r="F242" s="61" t="s">
        <v>193</v>
      </c>
      <c r="G242" s="66">
        <f t="shared" ref="G242:N242" si="128">G243</f>
        <v>123847.205</v>
      </c>
      <c r="H242" s="66">
        <f t="shared" si="128"/>
        <v>105493.9445</v>
      </c>
      <c r="I242" s="66">
        <f t="shared" si="128"/>
        <v>602822.54</v>
      </c>
      <c r="J242" s="66">
        <f t="shared" si="128"/>
        <v>97287.20199999999</v>
      </c>
      <c r="K242" s="66">
        <f t="shared" si="128"/>
        <v>60580.680999999997</v>
      </c>
      <c r="L242" s="66">
        <f t="shared" si="128"/>
        <v>22829.665499999999</v>
      </c>
      <c r="M242" s="66">
        <f t="shared" si="128"/>
        <v>479273.76199999999</v>
      </c>
      <c r="N242" s="66">
        <f t="shared" si="128"/>
        <v>1492135</v>
      </c>
      <c r="O242" s="120">
        <v>0.22208014380918498</v>
      </c>
    </row>
    <row r="243" spans="1:15" ht="12.75" x14ac:dyDescent="0.2">
      <c r="A243" s="62">
        <v>2</v>
      </c>
      <c r="B243" s="57">
        <v>3</v>
      </c>
      <c r="C243" s="57">
        <v>3</v>
      </c>
      <c r="D243" s="57">
        <v>1</v>
      </c>
      <c r="E243" s="57" t="s">
        <v>308</v>
      </c>
      <c r="F243" s="54" t="s">
        <v>193</v>
      </c>
      <c r="G243" s="55">
        <f>N243*0.083</f>
        <v>123847.205</v>
      </c>
      <c r="H243" s="55">
        <f>N243*0.0707</f>
        <v>105493.9445</v>
      </c>
      <c r="I243" s="55">
        <f>N243*0.404</f>
        <v>602822.54</v>
      </c>
      <c r="J243" s="55">
        <f>N243*0.0652</f>
        <v>97287.20199999999</v>
      </c>
      <c r="K243" s="55">
        <f>N243*0.0406</f>
        <v>60580.680999999997</v>
      </c>
      <c r="L243" s="55">
        <f>N243*0.0153</f>
        <v>22829.665499999999</v>
      </c>
      <c r="M243" s="55">
        <f>N243*0.3212</f>
        <v>479273.76199999999</v>
      </c>
      <c r="N243" s="55">
        <f>[5]PPNE5!J243</f>
        <v>1492135</v>
      </c>
      <c r="O243" s="110">
        <f>IFERROR(N243/$N$19*100,"0.00")</f>
        <v>0.22208014380918498</v>
      </c>
    </row>
    <row r="244" spans="1:15" ht="12.75" x14ac:dyDescent="0.2">
      <c r="A244" s="64">
        <v>2</v>
      </c>
      <c r="B244" s="65">
        <v>3</v>
      </c>
      <c r="C244" s="65">
        <v>3</v>
      </c>
      <c r="D244" s="65">
        <v>2</v>
      </c>
      <c r="E244" s="65"/>
      <c r="F244" s="61" t="s">
        <v>194</v>
      </c>
      <c r="G244" s="66">
        <f t="shared" ref="G244:O244" si="129">+G245</f>
        <v>442053.38520000008</v>
      </c>
      <c r="H244" s="66">
        <f t="shared" si="129"/>
        <v>376544.26908</v>
      </c>
      <c r="I244" s="66">
        <f t="shared" si="129"/>
        <v>2151681.5376000004</v>
      </c>
      <c r="J244" s="66">
        <f t="shared" si="129"/>
        <v>347251.57487999997</v>
      </c>
      <c r="K244" s="66">
        <f t="shared" si="129"/>
        <v>216233.34263999999</v>
      </c>
      <c r="L244" s="66">
        <f t="shared" si="129"/>
        <v>81486.94932</v>
      </c>
      <c r="M244" s="66">
        <f t="shared" si="129"/>
        <v>1710693.3412800001</v>
      </c>
      <c r="N244" s="66">
        <f t="shared" si="129"/>
        <v>5325944.4000000004</v>
      </c>
      <c r="O244" s="121">
        <f t="shared" si="129"/>
        <v>0.79268062090341929</v>
      </c>
    </row>
    <row r="245" spans="1:15" ht="12.75" x14ac:dyDescent="0.2">
      <c r="A245" s="62">
        <v>2</v>
      </c>
      <c r="B245" s="57">
        <v>3</v>
      </c>
      <c r="C245" s="57">
        <v>3</v>
      </c>
      <c r="D245" s="57">
        <v>2</v>
      </c>
      <c r="E245" s="57" t="s">
        <v>308</v>
      </c>
      <c r="F245" s="54" t="s">
        <v>194</v>
      </c>
      <c r="G245" s="55">
        <f>N245*0.083</f>
        <v>442053.38520000008</v>
      </c>
      <c r="H245" s="55">
        <f>N245*0.0707</f>
        <v>376544.26908</v>
      </c>
      <c r="I245" s="55">
        <f>N245*0.404</f>
        <v>2151681.5376000004</v>
      </c>
      <c r="J245" s="55">
        <f>N245*0.0652</f>
        <v>347251.57487999997</v>
      </c>
      <c r="K245" s="55">
        <f>N245*0.0406</f>
        <v>216233.34263999999</v>
      </c>
      <c r="L245" s="55">
        <f>N245*0.0153</f>
        <v>81486.94932</v>
      </c>
      <c r="M245" s="55">
        <f>N245*0.3212</f>
        <v>1710693.3412800001</v>
      </c>
      <c r="N245" s="55">
        <f>[5]PPNE5!J245</f>
        <v>5325944.4000000004</v>
      </c>
      <c r="O245" s="110">
        <f>IFERROR(N245/$N$19*100,"0.00")</f>
        <v>0.79268062090341929</v>
      </c>
    </row>
    <row r="246" spans="1:15" ht="12.75" x14ac:dyDescent="0.2">
      <c r="A246" s="64">
        <v>2</v>
      </c>
      <c r="B246" s="65">
        <v>3</v>
      </c>
      <c r="C246" s="65">
        <v>3</v>
      </c>
      <c r="D246" s="65">
        <v>3</v>
      </c>
      <c r="E246" s="65"/>
      <c r="F246" s="61" t="s">
        <v>195</v>
      </c>
      <c r="G246" s="66">
        <f t="shared" ref="G246:O246" si="130">+G247</f>
        <v>551299.446</v>
      </c>
      <c r="H246" s="66">
        <f t="shared" si="130"/>
        <v>469600.85340000002</v>
      </c>
      <c r="I246" s="66">
        <f t="shared" si="130"/>
        <v>2683433.4480000003</v>
      </c>
      <c r="J246" s="66">
        <f t="shared" si="130"/>
        <v>433068.96239999996</v>
      </c>
      <c r="K246" s="66">
        <f t="shared" si="130"/>
        <v>269671.77719999995</v>
      </c>
      <c r="L246" s="66">
        <f t="shared" si="130"/>
        <v>101625.07859999999</v>
      </c>
      <c r="M246" s="66">
        <f t="shared" si="130"/>
        <v>2133462.4343999997</v>
      </c>
      <c r="N246" s="66">
        <f t="shared" si="130"/>
        <v>6642162</v>
      </c>
      <c r="O246" s="121">
        <f t="shared" si="130"/>
        <v>0.98857830703247607</v>
      </c>
    </row>
    <row r="247" spans="1:15" ht="12.75" x14ac:dyDescent="0.2">
      <c r="A247" s="62">
        <v>2</v>
      </c>
      <c r="B247" s="57">
        <v>3</v>
      </c>
      <c r="C247" s="57">
        <v>3</v>
      </c>
      <c r="D247" s="57">
        <v>3</v>
      </c>
      <c r="E247" s="57" t="s">
        <v>308</v>
      </c>
      <c r="F247" s="54" t="s">
        <v>195</v>
      </c>
      <c r="G247" s="55">
        <f>N247*0.083</f>
        <v>551299.446</v>
      </c>
      <c r="H247" s="55">
        <f>N247*0.0707</f>
        <v>469600.85340000002</v>
      </c>
      <c r="I247" s="55">
        <f>N247*0.404</f>
        <v>2683433.4480000003</v>
      </c>
      <c r="J247" s="55">
        <f>N247*0.0652</f>
        <v>433068.96239999996</v>
      </c>
      <c r="K247" s="55">
        <f>N247*0.0406</f>
        <v>269671.77719999995</v>
      </c>
      <c r="L247" s="55">
        <f>N247*0.0153</f>
        <v>101625.07859999999</v>
      </c>
      <c r="M247" s="55">
        <f>N247*0.3212</f>
        <v>2133462.4343999997</v>
      </c>
      <c r="N247" s="55">
        <f>[5]PPNE5!J247</f>
        <v>6642162</v>
      </c>
      <c r="O247" s="110">
        <f>IFERROR(N247/$N$19*100,"0.00")</f>
        <v>0.98857830703247607</v>
      </c>
    </row>
    <row r="248" spans="1:15" ht="12.75" x14ac:dyDescent="0.2">
      <c r="A248" s="64">
        <v>2</v>
      </c>
      <c r="B248" s="65">
        <v>3</v>
      </c>
      <c r="C248" s="65">
        <v>3</v>
      </c>
      <c r="D248" s="65">
        <v>4</v>
      </c>
      <c r="E248" s="65"/>
      <c r="F248" s="61" t="s">
        <v>196</v>
      </c>
      <c r="G248" s="66">
        <f t="shared" ref="G248:O248" si="131">+G249</f>
        <v>1660</v>
      </c>
      <c r="H248" s="66">
        <f t="shared" si="131"/>
        <v>1414</v>
      </c>
      <c r="I248" s="66">
        <f t="shared" si="131"/>
        <v>8080.0000000000009</v>
      </c>
      <c r="J248" s="66">
        <f t="shared" si="131"/>
        <v>1303.9999999999998</v>
      </c>
      <c r="K248" s="66">
        <f t="shared" si="131"/>
        <v>812</v>
      </c>
      <c r="L248" s="66">
        <f t="shared" si="131"/>
        <v>306</v>
      </c>
      <c r="M248" s="66">
        <f t="shared" si="131"/>
        <v>6424</v>
      </c>
      <c r="N248" s="66">
        <f t="shared" si="131"/>
        <v>20000</v>
      </c>
      <c r="O248" s="121">
        <f t="shared" si="131"/>
        <v>2.9766762901370851E-3</v>
      </c>
    </row>
    <row r="249" spans="1:15" ht="12.75" x14ac:dyDescent="0.2">
      <c r="A249" s="62">
        <v>2</v>
      </c>
      <c r="B249" s="57">
        <v>3</v>
      </c>
      <c r="C249" s="57">
        <v>3</v>
      </c>
      <c r="D249" s="57">
        <v>4</v>
      </c>
      <c r="E249" s="57" t="s">
        <v>308</v>
      </c>
      <c r="F249" s="54" t="s">
        <v>196</v>
      </c>
      <c r="G249" s="55">
        <f>N249*0.083</f>
        <v>1660</v>
      </c>
      <c r="H249" s="55">
        <f>N249*0.0707</f>
        <v>1414</v>
      </c>
      <c r="I249" s="55">
        <f>N249*0.404</f>
        <v>8080.0000000000009</v>
      </c>
      <c r="J249" s="55">
        <f>N249*0.0652</f>
        <v>1303.9999999999998</v>
      </c>
      <c r="K249" s="55">
        <f>N249*0.0406</f>
        <v>812</v>
      </c>
      <c r="L249" s="55">
        <f>N249*0.0153</f>
        <v>306</v>
      </c>
      <c r="M249" s="55">
        <f>N249*0.3212</f>
        <v>6424</v>
      </c>
      <c r="N249" s="55">
        <f>[5]PPNE5!J249</f>
        <v>20000</v>
      </c>
      <c r="O249" s="110">
        <f>IFERROR(N249/$N$19*100,"0.00")</f>
        <v>2.9766762901370851E-3</v>
      </c>
    </row>
    <row r="250" spans="1:15" ht="12.75" x14ac:dyDescent="0.2">
      <c r="A250" s="64">
        <v>2</v>
      </c>
      <c r="B250" s="65">
        <v>3</v>
      </c>
      <c r="C250" s="65">
        <v>3</v>
      </c>
      <c r="D250" s="65">
        <v>5</v>
      </c>
      <c r="E250" s="65"/>
      <c r="F250" s="61" t="s">
        <v>197</v>
      </c>
      <c r="G250" s="66">
        <f t="shared" ref="G250:O250" si="132">+G251</f>
        <v>0</v>
      </c>
      <c r="H250" s="66">
        <f t="shared" si="132"/>
        <v>0</v>
      </c>
      <c r="I250" s="66">
        <f t="shared" si="132"/>
        <v>0</v>
      </c>
      <c r="J250" s="66">
        <f t="shared" si="132"/>
        <v>0</v>
      </c>
      <c r="K250" s="66">
        <f t="shared" si="132"/>
        <v>0</v>
      </c>
      <c r="L250" s="66">
        <f t="shared" si="132"/>
        <v>0</v>
      </c>
      <c r="M250" s="66">
        <f t="shared" si="132"/>
        <v>0</v>
      </c>
      <c r="N250" s="66">
        <f t="shared" si="132"/>
        <v>0</v>
      </c>
      <c r="O250" s="121">
        <f t="shared" si="132"/>
        <v>0</v>
      </c>
    </row>
    <row r="251" spans="1:15" ht="12.75" x14ac:dyDescent="0.2">
      <c r="A251" s="62">
        <v>2</v>
      </c>
      <c r="B251" s="57">
        <v>3</v>
      </c>
      <c r="C251" s="57">
        <v>3</v>
      </c>
      <c r="D251" s="57">
        <v>5</v>
      </c>
      <c r="E251" s="57" t="s">
        <v>308</v>
      </c>
      <c r="F251" s="54" t="s">
        <v>197</v>
      </c>
      <c r="G251" s="55">
        <f>N251*0.083</f>
        <v>0</v>
      </c>
      <c r="H251" s="55">
        <f>N251*0.0707</f>
        <v>0</v>
      </c>
      <c r="I251" s="55">
        <f>N251*0.404</f>
        <v>0</v>
      </c>
      <c r="J251" s="55">
        <f>N251*0.0652</f>
        <v>0</v>
      </c>
      <c r="K251" s="55">
        <f>N251*0.0406</f>
        <v>0</v>
      </c>
      <c r="L251" s="55">
        <f>N251*0.0153</f>
        <v>0</v>
      </c>
      <c r="M251" s="55">
        <f>N251*0.3212</f>
        <v>0</v>
      </c>
      <c r="N251" s="55">
        <f>[5]PPNE5!J251</f>
        <v>0</v>
      </c>
      <c r="O251" s="110">
        <f>IFERROR(N251/$N$19*100,"0.00")</f>
        <v>0</v>
      </c>
    </row>
    <row r="252" spans="1:15" ht="12.75" x14ac:dyDescent="0.2">
      <c r="A252" s="64">
        <v>2</v>
      </c>
      <c r="B252" s="65">
        <v>3</v>
      </c>
      <c r="C252" s="65">
        <v>3</v>
      </c>
      <c r="D252" s="65">
        <v>6</v>
      </c>
      <c r="E252" s="65"/>
      <c r="F252" s="61" t="s">
        <v>198</v>
      </c>
      <c r="G252" s="66">
        <f t="shared" ref="G252:O252" si="133">+G253</f>
        <v>0</v>
      </c>
      <c r="H252" s="66">
        <f t="shared" si="133"/>
        <v>0</v>
      </c>
      <c r="I252" s="66">
        <f t="shared" si="133"/>
        <v>0</v>
      </c>
      <c r="J252" s="66">
        <f t="shared" si="133"/>
        <v>0</v>
      </c>
      <c r="K252" s="66">
        <f t="shared" si="133"/>
        <v>0</v>
      </c>
      <c r="L252" s="66">
        <f t="shared" si="133"/>
        <v>0</v>
      </c>
      <c r="M252" s="66">
        <f t="shared" si="133"/>
        <v>0</v>
      </c>
      <c r="N252" s="66">
        <f t="shared" si="133"/>
        <v>0</v>
      </c>
      <c r="O252" s="121">
        <f t="shared" si="133"/>
        <v>0</v>
      </c>
    </row>
    <row r="253" spans="1:15" ht="12.75" x14ac:dyDescent="0.2">
      <c r="A253" s="62">
        <v>2</v>
      </c>
      <c r="B253" s="57">
        <v>3</v>
      </c>
      <c r="C253" s="57">
        <v>3</v>
      </c>
      <c r="D253" s="57">
        <v>6</v>
      </c>
      <c r="E253" s="57" t="s">
        <v>308</v>
      </c>
      <c r="F253" s="54" t="s">
        <v>198</v>
      </c>
      <c r="G253" s="55">
        <f>N253*0.083</f>
        <v>0</v>
      </c>
      <c r="H253" s="55">
        <f>N253*0.0707</f>
        <v>0</v>
      </c>
      <c r="I253" s="55">
        <f>N253*0.404</f>
        <v>0</v>
      </c>
      <c r="J253" s="55">
        <f>N253*0.0652</f>
        <v>0</v>
      </c>
      <c r="K253" s="55">
        <f>N253*0.0406</f>
        <v>0</v>
      </c>
      <c r="L253" s="55">
        <f>N253*0.0153</f>
        <v>0</v>
      </c>
      <c r="M253" s="55">
        <f>N253*0.3212</f>
        <v>0</v>
      </c>
      <c r="N253" s="55">
        <f>[5]PPNE5!J253</f>
        <v>0</v>
      </c>
      <c r="O253" s="110">
        <f>IFERROR(N253/$N$19*100,"0.00")</f>
        <v>0</v>
      </c>
    </row>
    <row r="254" spans="1:15" ht="12.75" x14ac:dyDescent="0.2">
      <c r="A254" s="86">
        <v>2</v>
      </c>
      <c r="B254" s="84">
        <v>3</v>
      </c>
      <c r="C254" s="84">
        <v>4</v>
      </c>
      <c r="D254" s="84"/>
      <c r="E254" s="84"/>
      <c r="F254" s="87" t="s">
        <v>384</v>
      </c>
      <c r="G254" s="330">
        <f t="shared" ref="G254:N254" si="134">+G255+G257</f>
        <v>7490782.7841699999</v>
      </c>
      <c r="H254" s="330">
        <f t="shared" si="134"/>
        <v>6380702.9257929996</v>
      </c>
      <c r="I254" s="330">
        <f t="shared" si="134"/>
        <v>36461159.575960003</v>
      </c>
      <c r="J254" s="330">
        <f t="shared" si="134"/>
        <v>5884325.7533479994</v>
      </c>
      <c r="K254" s="330">
        <f t="shared" si="134"/>
        <v>3664166.0365939997</v>
      </c>
      <c r="L254" s="330">
        <f t="shared" si="134"/>
        <v>1380831.0433469999</v>
      </c>
      <c r="M254" s="330">
        <f t="shared" si="134"/>
        <v>28988426.870787997</v>
      </c>
      <c r="N254" s="330">
        <f t="shared" si="134"/>
        <v>90250394.989999995</v>
      </c>
      <c r="O254" s="119">
        <v>13.432310547111987</v>
      </c>
    </row>
    <row r="255" spans="1:15" ht="12.75" x14ac:dyDescent="0.2">
      <c r="A255" s="64">
        <v>2</v>
      </c>
      <c r="B255" s="65">
        <v>3</v>
      </c>
      <c r="C255" s="65">
        <v>4</v>
      </c>
      <c r="D255" s="65">
        <v>1</v>
      </c>
      <c r="E255" s="65"/>
      <c r="F255" s="61" t="s">
        <v>199</v>
      </c>
      <c r="G255" s="66">
        <f t="shared" ref="G255:O255" si="135">+G256</f>
        <v>7490782.7841699999</v>
      </c>
      <c r="H255" s="66">
        <f t="shared" si="135"/>
        <v>6380702.9257929996</v>
      </c>
      <c r="I255" s="66">
        <f t="shared" si="135"/>
        <v>36461159.575960003</v>
      </c>
      <c r="J255" s="66">
        <f t="shared" si="135"/>
        <v>5884325.7533479994</v>
      </c>
      <c r="K255" s="66">
        <f t="shared" si="135"/>
        <v>3664166.0365939997</v>
      </c>
      <c r="L255" s="66">
        <f t="shared" si="135"/>
        <v>1380831.0433469999</v>
      </c>
      <c r="M255" s="66">
        <f t="shared" si="135"/>
        <v>28988426.870787997</v>
      </c>
      <c r="N255" s="66">
        <f t="shared" si="135"/>
        <v>90250394.989999995</v>
      </c>
      <c r="O255" s="121">
        <f t="shared" si="135"/>
        <v>13.432310547111987</v>
      </c>
    </row>
    <row r="256" spans="1:15" ht="12.75" x14ac:dyDescent="0.2">
      <c r="A256" s="62">
        <v>2</v>
      </c>
      <c r="B256" s="57">
        <v>3</v>
      </c>
      <c r="C256" s="57">
        <v>4</v>
      </c>
      <c r="D256" s="57">
        <v>1</v>
      </c>
      <c r="E256" s="57" t="s">
        <v>308</v>
      </c>
      <c r="F256" s="54" t="s">
        <v>199</v>
      </c>
      <c r="G256" s="55">
        <f>N256*0.083</f>
        <v>7490782.7841699999</v>
      </c>
      <c r="H256" s="55">
        <f>N256*0.0707</f>
        <v>6380702.9257929996</v>
      </c>
      <c r="I256" s="55">
        <f>N256*0.404</f>
        <v>36461159.575960003</v>
      </c>
      <c r="J256" s="55">
        <f>N256*0.0652</f>
        <v>5884325.7533479994</v>
      </c>
      <c r="K256" s="55">
        <f>N256*0.0406</f>
        <v>3664166.0365939997</v>
      </c>
      <c r="L256" s="55">
        <f>N256*0.0153</f>
        <v>1380831.0433469999</v>
      </c>
      <c r="M256" s="55">
        <f>N256*0.3212</f>
        <v>28988426.870787997</v>
      </c>
      <c r="N256" s="55">
        <f>[5]PPNE5!J256</f>
        <v>90250394.989999995</v>
      </c>
      <c r="O256" s="110">
        <f>IFERROR(N256/$N$19*100,"0.00")</f>
        <v>13.432310547111987</v>
      </c>
    </row>
    <row r="257" spans="1:15" ht="12.75" x14ac:dyDescent="0.2">
      <c r="A257" s="67">
        <v>2</v>
      </c>
      <c r="B257" s="65">
        <v>3</v>
      </c>
      <c r="C257" s="65">
        <v>4</v>
      </c>
      <c r="D257" s="65">
        <v>2</v>
      </c>
      <c r="E257" s="65"/>
      <c r="F257" s="61" t="s">
        <v>200</v>
      </c>
      <c r="G257" s="66">
        <f t="shared" ref="G257:O257" si="136">+G258</f>
        <v>0</v>
      </c>
      <c r="H257" s="66">
        <f t="shared" si="136"/>
        <v>0</v>
      </c>
      <c r="I257" s="66">
        <f t="shared" si="136"/>
        <v>0</v>
      </c>
      <c r="J257" s="66">
        <f t="shared" si="136"/>
        <v>0</v>
      </c>
      <c r="K257" s="66">
        <f t="shared" si="136"/>
        <v>0</v>
      </c>
      <c r="L257" s="66">
        <f t="shared" si="136"/>
        <v>0</v>
      </c>
      <c r="M257" s="66">
        <f t="shared" si="136"/>
        <v>0</v>
      </c>
      <c r="N257" s="66">
        <f t="shared" si="136"/>
        <v>0</v>
      </c>
      <c r="O257" s="121">
        <f t="shared" si="136"/>
        <v>0</v>
      </c>
    </row>
    <row r="258" spans="1:15" ht="12.75" x14ac:dyDescent="0.2">
      <c r="A258" s="72">
        <v>2</v>
      </c>
      <c r="B258" s="73">
        <v>3</v>
      </c>
      <c r="C258" s="73">
        <v>4</v>
      </c>
      <c r="D258" s="73">
        <v>2</v>
      </c>
      <c r="E258" s="57" t="s">
        <v>308</v>
      </c>
      <c r="F258" s="54" t="s">
        <v>200</v>
      </c>
      <c r="G258" s="55">
        <f>N258*0.083</f>
        <v>0</v>
      </c>
      <c r="H258" s="55">
        <f>N258*0.0707</f>
        <v>0</v>
      </c>
      <c r="I258" s="55">
        <f>N258*0.404</f>
        <v>0</v>
      </c>
      <c r="J258" s="55">
        <f>N258*0.0652</f>
        <v>0</v>
      </c>
      <c r="K258" s="55">
        <f>N258*0.0406</f>
        <v>0</v>
      </c>
      <c r="L258" s="55">
        <f>N258*0.0153</f>
        <v>0</v>
      </c>
      <c r="M258" s="55">
        <f>N258*0.3212</f>
        <v>0</v>
      </c>
      <c r="N258" s="55">
        <f>[5]PPNE5!J258</f>
        <v>0</v>
      </c>
      <c r="O258" s="110">
        <f>IFERROR(N258/$N$19*100,"0.00")</f>
        <v>0</v>
      </c>
    </row>
    <row r="259" spans="1:15" ht="12.75" x14ac:dyDescent="0.2">
      <c r="A259" s="86">
        <v>2</v>
      </c>
      <c r="B259" s="84">
        <v>3</v>
      </c>
      <c r="C259" s="84">
        <v>5</v>
      </c>
      <c r="D259" s="84"/>
      <c r="E259" s="84"/>
      <c r="F259" s="87" t="s">
        <v>205</v>
      </c>
      <c r="G259" s="330">
        <f t="shared" ref="G259:N259" si="137">+G260+G262+G264+G266+G268</f>
        <v>47091.513290000003</v>
      </c>
      <c r="H259" s="330">
        <f t="shared" si="137"/>
        <v>40112.891441</v>
      </c>
      <c r="I259" s="330">
        <f t="shared" si="137"/>
        <v>229216.52252000003</v>
      </c>
      <c r="J259" s="330">
        <f t="shared" si="137"/>
        <v>36992.369476</v>
      </c>
      <c r="K259" s="330">
        <f t="shared" si="137"/>
        <v>23035.125777999998</v>
      </c>
      <c r="L259" s="330">
        <f t="shared" si="137"/>
        <v>8680.7247389999993</v>
      </c>
      <c r="M259" s="330">
        <f t="shared" si="137"/>
        <v>182238.48275599998</v>
      </c>
      <c r="N259" s="330">
        <f t="shared" si="137"/>
        <v>567367.63</v>
      </c>
      <c r="O259" s="119">
        <v>8.4443488600613514E-2</v>
      </c>
    </row>
    <row r="260" spans="1:15" ht="12.75" x14ac:dyDescent="0.2">
      <c r="A260" s="64">
        <v>2</v>
      </c>
      <c r="B260" s="65">
        <v>3</v>
      </c>
      <c r="C260" s="65">
        <v>5</v>
      </c>
      <c r="D260" s="65">
        <v>1</v>
      </c>
      <c r="E260" s="65"/>
      <c r="F260" s="61" t="s">
        <v>201</v>
      </c>
      <c r="G260" s="66">
        <f t="shared" ref="G260:O260" si="138">+G261</f>
        <v>0</v>
      </c>
      <c r="H260" s="66">
        <f t="shared" si="138"/>
        <v>0</v>
      </c>
      <c r="I260" s="66">
        <f t="shared" si="138"/>
        <v>0</v>
      </c>
      <c r="J260" s="66">
        <f t="shared" si="138"/>
        <v>0</v>
      </c>
      <c r="K260" s="66">
        <f t="shared" si="138"/>
        <v>0</v>
      </c>
      <c r="L260" s="66">
        <f t="shared" si="138"/>
        <v>0</v>
      </c>
      <c r="M260" s="66">
        <f t="shared" si="138"/>
        <v>0</v>
      </c>
      <c r="N260" s="66">
        <f t="shared" si="138"/>
        <v>0</v>
      </c>
      <c r="O260" s="121">
        <f t="shared" si="138"/>
        <v>0</v>
      </c>
    </row>
    <row r="261" spans="1:15" ht="12.75" x14ac:dyDescent="0.2">
      <c r="A261" s="62">
        <v>2</v>
      </c>
      <c r="B261" s="57">
        <v>3</v>
      </c>
      <c r="C261" s="57">
        <v>5</v>
      </c>
      <c r="D261" s="57">
        <v>1</v>
      </c>
      <c r="E261" s="57" t="s">
        <v>308</v>
      </c>
      <c r="F261" s="54" t="s">
        <v>201</v>
      </c>
      <c r="G261" s="55">
        <f>N261*0.083</f>
        <v>0</v>
      </c>
      <c r="H261" s="55">
        <f>N261*0.0707</f>
        <v>0</v>
      </c>
      <c r="I261" s="55">
        <f>N261*0.404</f>
        <v>0</v>
      </c>
      <c r="J261" s="55">
        <f>N261*0.0652</f>
        <v>0</v>
      </c>
      <c r="K261" s="55">
        <f>N261*0.0406</f>
        <v>0</v>
      </c>
      <c r="L261" s="55">
        <f>N261*0.0153</f>
        <v>0</v>
      </c>
      <c r="M261" s="55">
        <f>N261*0.3212</f>
        <v>0</v>
      </c>
      <c r="N261" s="55">
        <f>[5]PPNE5!J261</f>
        <v>0</v>
      </c>
      <c r="O261" s="110">
        <f>IFERROR(N261/$N$19*100,"0.00")</f>
        <v>0</v>
      </c>
    </row>
    <row r="262" spans="1:15" ht="12.75" x14ac:dyDescent="0.2">
      <c r="A262" s="64">
        <v>2</v>
      </c>
      <c r="B262" s="65">
        <v>3</v>
      </c>
      <c r="C262" s="65">
        <v>5</v>
      </c>
      <c r="D262" s="65">
        <v>2</v>
      </c>
      <c r="E262" s="65"/>
      <c r="F262" s="61" t="s">
        <v>202</v>
      </c>
      <c r="G262" s="66">
        <f t="shared" ref="G262:O262" si="139">+G263</f>
        <v>0</v>
      </c>
      <c r="H262" s="66">
        <f t="shared" si="139"/>
        <v>0</v>
      </c>
      <c r="I262" s="66">
        <f t="shared" si="139"/>
        <v>0</v>
      </c>
      <c r="J262" s="66">
        <f t="shared" si="139"/>
        <v>0</v>
      </c>
      <c r="K262" s="66">
        <f t="shared" si="139"/>
        <v>0</v>
      </c>
      <c r="L262" s="66">
        <f t="shared" si="139"/>
        <v>0</v>
      </c>
      <c r="M262" s="66">
        <f t="shared" si="139"/>
        <v>0</v>
      </c>
      <c r="N262" s="66">
        <f t="shared" si="139"/>
        <v>0</v>
      </c>
      <c r="O262" s="121">
        <f t="shared" si="139"/>
        <v>0</v>
      </c>
    </row>
    <row r="263" spans="1:15" ht="12.75" x14ac:dyDescent="0.2">
      <c r="A263" s="62">
        <v>2</v>
      </c>
      <c r="B263" s="57">
        <v>3</v>
      </c>
      <c r="C263" s="57">
        <v>5</v>
      </c>
      <c r="D263" s="57">
        <v>2</v>
      </c>
      <c r="E263" s="57" t="s">
        <v>308</v>
      </c>
      <c r="F263" s="54" t="s">
        <v>202</v>
      </c>
      <c r="G263" s="55">
        <f>N263*0.083</f>
        <v>0</v>
      </c>
      <c r="H263" s="55">
        <f>N263*0.0707</f>
        <v>0</v>
      </c>
      <c r="I263" s="55">
        <f>N263*0.404</f>
        <v>0</v>
      </c>
      <c r="J263" s="55">
        <f>N263*0.0652</f>
        <v>0</v>
      </c>
      <c r="K263" s="55">
        <f>N263*0.0406</f>
        <v>0</v>
      </c>
      <c r="L263" s="55">
        <f>N263*0.0153</f>
        <v>0</v>
      </c>
      <c r="M263" s="55">
        <f>N263*0.3212</f>
        <v>0</v>
      </c>
      <c r="N263" s="55">
        <f>[5]PPNE5!J263</f>
        <v>0</v>
      </c>
      <c r="O263" s="110">
        <f>IFERROR(N263/$N$19*100,"0.00")</f>
        <v>0</v>
      </c>
    </row>
    <row r="264" spans="1:15" ht="12.75" x14ac:dyDescent="0.2">
      <c r="A264" s="64">
        <v>2</v>
      </c>
      <c r="B264" s="65">
        <v>3</v>
      </c>
      <c r="C264" s="65">
        <v>5</v>
      </c>
      <c r="D264" s="65">
        <v>3</v>
      </c>
      <c r="E264" s="65"/>
      <c r="F264" s="61" t="s">
        <v>203</v>
      </c>
      <c r="G264" s="66">
        <f t="shared" ref="G264:O264" si="140">+G265</f>
        <v>0</v>
      </c>
      <c r="H264" s="66">
        <f t="shared" si="140"/>
        <v>0</v>
      </c>
      <c r="I264" s="66">
        <f t="shared" si="140"/>
        <v>0</v>
      </c>
      <c r="J264" s="66">
        <f t="shared" si="140"/>
        <v>0</v>
      </c>
      <c r="K264" s="66">
        <f t="shared" si="140"/>
        <v>0</v>
      </c>
      <c r="L264" s="66">
        <f t="shared" si="140"/>
        <v>0</v>
      </c>
      <c r="M264" s="66">
        <f t="shared" si="140"/>
        <v>0</v>
      </c>
      <c r="N264" s="66">
        <f t="shared" si="140"/>
        <v>0</v>
      </c>
      <c r="O264" s="121">
        <f t="shared" si="140"/>
        <v>0</v>
      </c>
    </row>
    <row r="265" spans="1:15" ht="12.75" x14ac:dyDescent="0.2">
      <c r="A265" s="62">
        <v>2</v>
      </c>
      <c r="B265" s="57">
        <v>3</v>
      </c>
      <c r="C265" s="57">
        <v>5</v>
      </c>
      <c r="D265" s="57">
        <v>3</v>
      </c>
      <c r="E265" s="57" t="s">
        <v>308</v>
      </c>
      <c r="F265" s="54" t="s">
        <v>203</v>
      </c>
      <c r="G265" s="55">
        <f>N265*0.083</f>
        <v>0</v>
      </c>
      <c r="H265" s="55">
        <f>N265*0.0707</f>
        <v>0</v>
      </c>
      <c r="I265" s="55">
        <f>N265*0.404</f>
        <v>0</v>
      </c>
      <c r="J265" s="55">
        <f>N265*0.0652</f>
        <v>0</v>
      </c>
      <c r="K265" s="55">
        <f>N265*0.0406</f>
        <v>0</v>
      </c>
      <c r="L265" s="55">
        <f>N265*0.0153</f>
        <v>0</v>
      </c>
      <c r="M265" s="55">
        <f>N265*0.3212</f>
        <v>0</v>
      </c>
      <c r="N265" s="55">
        <f>[5]PPNE5!J265</f>
        <v>0</v>
      </c>
      <c r="O265" s="110">
        <f>IFERROR(N265/$N$19*100,"0.00")</f>
        <v>0</v>
      </c>
    </row>
    <row r="266" spans="1:15" ht="12.75" x14ac:dyDescent="0.2">
      <c r="A266" s="64">
        <v>2</v>
      </c>
      <c r="B266" s="65">
        <v>3</v>
      </c>
      <c r="C266" s="65">
        <v>5</v>
      </c>
      <c r="D266" s="65">
        <v>4</v>
      </c>
      <c r="E266" s="65"/>
      <c r="F266" s="61" t="s">
        <v>204</v>
      </c>
      <c r="G266" s="66">
        <f t="shared" ref="G266:O266" si="141">+G267</f>
        <v>0</v>
      </c>
      <c r="H266" s="66">
        <f t="shared" si="141"/>
        <v>0</v>
      </c>
      <c r="I266" s="66">
        <f t="shared" si="141"/>
        <v>0</v>
      </c>
      <c r="J266" s="66">
        <f t="shared" si="141"/>
        <v>0</v>
      </c>
      <c r="K266" s="66">
        <f t="shared" si="141"/>
        <v>0</v>
      </c>
      <c r="L266" s="66">
        <f t="shared" si="141"/>
        <v>0</v>
      </c>
      <c r="M266" s="66">
        <f t="shared" si="141"/>
        <v>0</v>
      </c>
      <c r="N266" s="66">
        <f t="shared" si="141"/>
        <v>0</v>
      </c>
      <c r="O266" s="121">
        <f t="shared" si="141"/>
        <v>0</v>
      </c>
    </row>
    <row r="267" spans="1:15" ht="12.75" x14ac:dyDescent="0.2">
      <c r="A267" s="62">
        <v>2</v>
      </c>
      <c r="B267" s="57">
        <v>3</v>
      </c>
      <c r="C267" s="57">
        <v>5</v>
      </c>
      <c r="D267" s="57">
        <v>4</v>
      </c>
      <c r="E267" s="57" t="s">
        <v>308</v>
      </c>
      <c r="F267" s="54" t="s">
        <v>204</v>
      </c>
      <c r="G267" s="55">
        <f>N267*0.083</f>
        <v>0</v>
      </c>
      <c r="H267" s="55">
        <f>N267*0.0707</f>
        <v>0</v>
      </c>
      <c r="I267" s="55">
        <f>N267*0.404</f>
        <v>0</v>
      </c>
      <c r="J267" s="55">
        <f>N267*0.0652</f>
        <v>0</v>
      </c>
      <c r="K267" s="55">
        <f>N267*0.0406</f>
        <v>0</v>
      </c>
      <c r="L267" s="55">
        <f>N267*0.0153</f>
        <v>0</v>
      </c>
      <c r="M267" s="55">
        <f>N267*0.3212</f>
        <v>0</v>
      </c>
      <c r="N267" s="55">
        <f>[5]PPNE5!J267</f>
        <v>0</v>
      </c>
      <c r="O267" s="110">
        <f>IFERROR(N267/$N$19*100,"0.00")</f>
        <v>0</v>
      </c>
    </row>
    <row r="268" spans="1:15" ht="12.75" x14ac:dyDescent="0.2">
      <c r="A268" s="64">
        <v>2</v>
      </c>
      <c r="B268" s="65">
        <v>3</v>
      </c>
      <c r="C268" s="65">
        <v>5</v>
      </c>
      <c r="D268" s="65">
        <v>5</v>
      </c>
      <c r="E268" s="65"/>
      <c r="F268" s="61" t="s">
        <v>385</v>
      </c>
      <c r="G268" s="66">
        <f t="shared" ref="G268:O268" si="142">+G269</f>
        <v>47091.513290000003</v>
      </c>
      <c r="H268" s="66">
        <f t="shared" si="142"/>
        <v>40112.891441</v>
      </c>
      <c r="I268" s="66">
        <f t="shared" si="142"/>
        <v>229216.52252000003</v>
      </c>
      <c r="J268" s="66">
        <f t="shared" si="142"/>
        <v>36992.369476</v>
      </c>
      <c r="K268" s="66">
        <f t="shared" si="142"/>
        <v>23035.125777999998</v>
      </c>
      <c r="L268" s="66">
        <f t="shared" si="142"/>
        <v>8680.7247389999993</v>
      </c>
      <c r="M268" s="66">
        <f t="shared" si="142"/>
        <v>182238.48275599998</v>
      </c>
      <c r="N268" s="66">
        <f t="shared" si="142"/>
        <v>567367.63</v>
      </c>
      <c r="O268" s="121">
        <f t="shared" si="142"/>
        <v>8.4443488600613514E-2</v>
      </c>
    </row>
    <row r="269" spans="1:15" ht="12.75" x14ac:dyDescent="0.2">
      <c r="A269" s="62">
        <v>2</v>
      </c>
      <c r="B269" s="57">
        <v>3</v>
      </c>
      <c r="C269" s="57">
        <v>5</v>
      </c>
      <c r="D269" s="57">
        <v>5</v>
      </c>
      <c r="E269" s="57" t="s">
        <v>308</v>
      </c>
      <c r="F269" s="54" t="s">
        <v>206</v>
      </c>
      <c r="G269" s="55">
        <f>N269*0.083</f>
        <v>47091.513290000003</v>
      </c>
      <c r="H269" s="55">
        <f>N269*0.0707</f>
        <v>40112.891441</v>
      </c>
      <c r="I269" s="55">
        <f>N269*0.404</f>
        <v>229216.52252000003</v>
      </c>
      <c r="J269" s="55">
        <f>N269*0.0652</f>
        <v>36992.369476</v>
      </c>
      <c r="K269" s="55">
        <f>N269*0.0406</f>
        <v>23035.125777999998</v>
      </c>
      <c r="L269" s="55">
        <f>N269*0.0153</f>
        <v>8680.7247389999993</v>
      </c>
      <c r="M269" s="55">
        <f>N269*0.3212</f>
        <v>182238.48275599998</v>
      </c>
      <c r="N269" s="55">
        <f>[5]PPNE5!J269</f>
        <v>567367.63</v>
      </c>
      <c r="O269" s="110">
        <f>IFERROR(N269/$N$19*100,"0.00")</f>
        <v>8.4443488600613514E-2</v>
      </c>
    </row>
    <row r="270" spans="1:15" ht="12.75" x14ac:dyDescent="0.2">
      <c r="A270" s="86">
        <v>2</v>
      </c>
      <c r="B270" s="84">
        <v>3</v>
      </c>
      <c r="C270" s="84">
        <v>6</v>
      </c>
      <c r="D270" s="84"/>
      <c r="E270" s="84"/>
      <c r="F270" s="87" t="s">
        <v>207</v>
      </c>
      <c r="G270" s="330">
        <f t="shared" ref="G270:N270" si="143">+G271+G277+G281+G288+G296</f>
        <v>74415.871079999997</v>
      </c>
      <c r="H270" s="330">
        <f t="shared" si="143"/>
        <v>63387.976931999998</v>
      </c>
      <c r="I270" s="330">
        <f t="shared" si="143"/>
        <v>362217.01104000001</v>
      </c>
      <c r="J270" s="330">
        <f t="shared" si="143"/>
        <v>58456.804751999989</v>
      </c>
      <c r="K270" s="330">
        <f t="shared" si="143"/>
        <v>36401.016455999998</v>
      </c>
      <c r="L270" s="330">
        <f t="shared" si="143"/>
        <v>13717.624427999999</v>
      </c>
      <c r="M270" s="330">
        <f t="shared" si="143"/>
        <v>287980.45531200001</v>
      </c>
      <c r="N270" s="330">
        <f t="shared" si="143"/>
        <v>896576.76</v>
      </c>
      <c r="O270" s="85">
        <v>0.13344093918899638</v>
      </c>
    </row>
    <row r="271" spans="1:15" ht="12.75" x14ac:dyDescent="0.2">
      <c r="A271" s="64">
        <v>2</v>
      </c>
      <c r="B271" s="65">
        <v>3</v>
      </c>
      <c r="C271" s="65">
        <v>6</v>
      </c>
      <c r="D271" s="65">
        <v>1</v>
      </c>
      <c r="E271" s="65"/>
      <c r="F271" s="61" t="s">
        <v>208</v>
      </c>
      <c r="G271" s="66">
        <f t="shared" ref="G271:N271" si="144">+G272+G273+G274+G275</f>
        <v>2936.125</v>
      </c>
      <c r="H271" s="66">
        <f t="shared" si="144"/>
        <v>2501.0124999999998</v>
      </c>
      <c r="I271" s="66">
        <f t="shared" si="144"/>
        <v>14291.500000000002</v>
      </c>
      <c r="J271" s="66">
        <f t="shared" si="144"/>
        <v>2306.4499999999998</v>
      </c>
      <c r="K271" s="66">
        <f t="shared" si="144"/>
        <v>1436.2249999999999</v>
      </c>
      <c r="L271" s="66">
        <f t="shared" si="144"/>
        <v>541.23749999999995</v>
      </c>
      <c r="M271" s="66">
        <f t="shared" si="144"/>
        <v>11362.449999999999</v>
      </c>
      <c r="N271" s="66">
        <f t="shared" si="144"/>
        <v>35375</v>
      </c>
      <c r="O271" s="121">
        <f>+O272+O273+O274+O275</f>
        <v>5.2649961881799691E-3</v>
      </c>
    </row>
    <row r="272" spans="1:15" ht="12.75" x14ac:dyDescent="0.2">
      <c r="A272" s="62">
        <v>2</v>
      </c>
      <c r="B272" s="57">
        <v>3</v>
      </c>
      <c r="C272" s="57">
        <v>6</v>
      </c>
      <c r="D272" s="57">
        <v>1</v>
      </c>
      <c r="E272" s="57" t="s">
        <v>308</v>
      </c>
      <c r="F272" s="54" t="s">
        <v>209</v>
      </c>
      <c r="G272" s="55">
        <f>N272*0.083</f>
        <v>2936.125</v>
      </c>
      <c r="H272" s="55">
        <f>N272*0.0707</f>
        <v>2501.0124999999998</v>
      </c>
      <c r="I272" s="55">
        <f>N272*0.404</f>
        <v>14291.500000000002</v>
      </c>
      <c r="J272" s="55">
        <f>N272*0.0652</f>
        <v>2306.4499999999998</v>
      </c>
      <c r="K272" s="55">
        <f>N272*0.0406</f>
        <v>1436.2249999999999</v>
      </c>
      <c r="L272" s="55">
        <f>N272*0.0153</f>
        <v>541.23749999999995</v>
      </c>
      <c r="M272" s="55">
        <f>N272*0.3212</f>
        <v>11362.449999999999</v>
      </c>
      <c r="N272" s="55">
        <f>[5]PPNE5!J272</f>
        <v>35375</v>
      </c>
      <c r="O272" s="110">
        <f>IFERROR(N272/$N$19*100,"0.00")</f>
        <v>5.2649961881799691E-3</v>
      </c>
    </row>
    <row r="273" spans="1:15" ht="12.75" x14ac:dyDescent="0.2">
      <c r="A273" s="62">
        <v>2</v>
      </c>
      <c r="B273" s="57">
        <v>3</v>
      </c>
      <c r="C273" s="57">
        <v>6</v>
      </c>
      <c r="D273" s="57">
        <v>1</v>
      </c>
      <c r="E273" s="57" t="s">
        <v>309</v>
      </c>
      <c r="F273" s="54" t="s">
        <v>210</v>
      </c>
      <c r="G273" s="55">
        <f>N273*0.083</f>
        <v>0</v>
      </c>
      <c r="H273" s="55">
        <f>N273*0.0707</f>
        <v>0</v>
      </c>
      <c r="I273" s="55">
        <f>N273*0.404</f>
        <v>0</v>
      </c>
      <c r="J273" s="55">
        <f>N273*0.0652</f>
        <v>0</v>
      </c>
      <c r="K273" s="55">
        <f>N273*0.0406</f>
        <v>0</v>
      </c>
      <c r="L273" s="55">
        <f>N273*0.0153</f>
        <v>0</v>
      </c>
      <c r="M273" s="55">
        <f>N273*0.3212</f>
        <v>0</v>
      </c>
      <c r="N273" s="55">
        <f>[5]PPNE5!J273</f>
        <v>0</v>
      </c>
      <c r="O273" s="110">
        <f>IFERROR(N273/$N$19*100,"0.00")</f>
        <v>0</v>
      </c>
    </row>
    <row r="274" spans="1:15" ht="12.75" x14ac:dyDescent="0.2">
      <c r="A274" s="62">
        <v>2</v>
      </c>
      <c r="B274" s="57">
        <v>3</v>
      </c>
      <c r="C274" s="57">
        <v>6</v>
      </c>
      <c r="D274" s="57">
        <v>1</v>
      </c>
      <c r="E274" s="57" t="s">
        <v>310</v>
      </c>
      <c r="F274" s="54" t="s">
        <v>211</v>
      </c>
      <c r="G274" s="55">
        <f>N274*0.083</f>
        <v>0</v>
      </c>
      <c r="H274" s="55">
        <f>N274*0.0707</f>
        <v>0</v>
      </c>
      <c r="I274" s="55">
        <f>N274*0.404</f>
        <v>0</v>
      </c>
      <c r="J274" s="55">
        <f>N274*0.0652</f>
        <v>0</v>
      </c>
      <c r="K274" s="55">
        <f>N274*0.0406</f>
        <v>0</v>
      </c>
      <c r="L274" s="55">
        <f>N274*0.0153</f>
        <v>0</v>
      </c>
      <c r="M274" s="55">
        <f>N274*0.3212</f>
        <v>0</v>
      </c>
      <c r="N274" s="55">
        <f>[5]PPNE5!J274</f>
        <v>0</v>
      </c>
      <c r="O274" s="110">
        <f>IFERROR(N274/$N$19*100,"0.00")</f>
        <v>0</v>
      </c>
    </row>
    <row r="275" spans="1:15" ht="12.75" x14ac:dyDescent="0.2">
      <c r="A275" s="62">
        <v>2</v>
      </c>
      <c r="B275" s="57">
        <v>3</v>
      </c>
      <c r="C275" s="57">
        <v>6</v>
      </c>
      <c r="D275" s="57">
        <v>1</v>
      </c>
      <c r="E275" s="57" t="s">
        <v>311</v>
      </c>
      <c r="F275" s="54" t="s">
        <v>212</v>
      </c>
      <c r="G275" s="55">
        <f>N275*0.083</f>
        <v>0</v>
      </c>
      <c r="H275" s="55">
        <f>N275*0.0707</f>
        <v>0</v>
      </c>
      <c r="I275" s="55">
        <f>N275*0.404</f>
        <v>0</v>
      </c>
      <c r="J275" s="55">
        <f>N275*0.0652</f>
        <v>0</v>
      </c>
      <c r="K275" s="55">
        <f>N275*0.0406</f>
        <v>0</v>
      </c>
      <c r="L275" s="55">
        <f>N275*0.0153</f>
        <v>0</v>
      </c>
      <c r="M275" s="55">
        <f>N275*0.3212</f>
        <v>0</v>
      </c>
      <c r="N275" s="55">
        <f>[5]PPNE5!J275</f>
        <v>0</v>
      </c>
      <c r="O275" s="110">
        <f>IFERROR(N275/$N$19*100,"0.00")</f>
        <v>0</v>
      </c>
    </row>
    <row r="276" spans="1:15" ht="12.75" x14ac:dyDescent="0.2">
      <c r="A276" s="123">
        <v>2</v>
      </c>
      <c r="B276" s="57">
        <v>3</v>
      </c>
      <c r="C276" s="57">
        <v>6</v>
      </c>
      <c r="D276" s="57">
        <v>1</v>
      </c>
      <c r="E276" s="57" t="s">
        <v>315</v>
      </c>
      <c r="F276" s="54" t="s">
        <v>213</v>
      </c>
      <c r="G276" s="55">
        <f>N276*0.083</f>
        <v>0</v>
      </c>
      <c r="H276" s="55">
        <f>N276*0.0707</f>
        <v>0</v>
      </c>
      <c r="I276" s="55">
        <f>N276*0.404</f>
        <v>0</v>
      </c>
      <c r="J276" s="55">
        <f>N276*0.0652</f>
        <v>0</v>
      </c>
      <c r="K276" s="55">
        <f>N276*0.0406</f>
        <v>0</v>
      </c>
      <c r="L276" s="55">
        <f>N276*0.0153</f>
        <v>0</v>
      </c>
      <c r="M276" s="55">
        <f>N276*0.3212</f>
        <v>0</v>
      </c>
      <c r="N276" s="55">
        <f>[5]PPNE5!J276</f>
        <v>0</v>
      </c>
      <c r="O276" s="110">
        <f>IFERROR(N276/$N$19*100,"0.00")</f>
        <v>0</v>
      </c>
    </row>
    <row r="277" spans="1:15" ht="12.75" x14ac:dyDescent="0.2">
      <c r="A277" s="64">
        <v>2</v>
      </c>
      <c r="B277" s="65">
        <v>3</v>
      </c>
      <c r="C277" s="65">
        <v>6</v>
      </c>
      <c r="D277" s="65">
        <v>2</v>
      </c>
      <c r="E277" s="65"/>
      <c r="F277" s="61" t="s">
        <v>214</v>
      </c>
      <c r="G277" s="66">
        <f t="shared" ref="G277:N277" si="145">+G278+G279+G280</f>
        <v>0</v>
      </c>
      <c r="H277" s="66">
        <f t="shared" si="145"/>
        <v>0</v>
      </c>
      <c r="I277" s="66">
        <f t="shared" si="145"/>
        <v>0</v>
      </c>
      <c r="J277" s="66">
        <f t="shared" si="145"/>
        <v>0</v>
      </c>
      <c r="K277" s="66">
        <f t="shared" si="145"/>
        <v>0</v>
      </c>
      <c r="L277" s="66">
        <f t="shared" si="145"/>
        <v>0</v>
      </c>
      <c r="M277" s="66">
        <f t="shared" si="145"/>
        <v>0</v>
      </c>
      <c r="N277" s="66">
        <f t="shared" si="145"/>
        <v>0</v>
      </c>
      <c r="O277" s="121">
        <f>+O278+O279+O280</f>
        <v>0</v>
      </c>
    </row>
    <row r="278" spans="1:15" ht="12.75" x14ac:dyDescent="0.2">
      <c r="A278" s="62">
        <v>2</v>
      </c>
      <c r="B278" s="57">
        <v>3</v>
      </c>
      <c r="C278" s="57">
        <v>6</v>
      </c>
      <c r="D278" s="57">
        <v>2</v>
      </c>
      <c r="E278" s="57" t="s">
        <v>308</v>
      </c>
      <c r="F278" s="54" t="s">
        <v>215</v>
      </c>
      <c r="G278" s="55">
        <f>N278*0.083</f>
        <v>0</v>
      </c>
      <c r="H278" s="55">
        <f>N278*0.0707</f>
        <v>0</v>
      </c>
      <c r="I278" s="55">
        <f>N278*0.404</f>
        <v>0</v>
      </c>
      <c r="J278" s="55">
        <f>N278*0.0652</f>
        <v>0</v>
      </c>
      <c r="K278" s="55">
        <f>N278*0.0406</f>
        <v>0</v>
      </c>
      <c r="L278" s="55">
        <f>N278*0.0153</f>
        <v>0</v>
      </c>
      <c r="M278" s="55">
        <f>N278*0.3212</f>
        <v>0</v>
      </c>
      <c r="N278" s="55">
        <f>[5]PPNE5!J278</f>
        <v>0</v>
      </c>
      <c r="O278" s="110">
        <f>IFERROR(N278/$N$19*100,"0.00")</f>
        <v>0</v>
      </c>
    </row>
    <row r="279" spans="1:15" ht="12.75" x14ac:dyDescent="0.2">
      <c r="A279" s="62">
        <v>2</v>
      </c>
      <c r="B279" s="57">
        <v>3</v>
      </c>
      <c r="C279" s="57">
        <v>6</v>
      </c>
      <c r="D279" s="57">
        <v>2</v>
      </c>
      <c r="E279" s="57" t="s">
        <v>309</v>
      </c>
      <c r="F279" s="54" t="s">
        <v>216</v>
      </c>
      <c r="G279" s="55">
        <f>N279*0.083</f>
        <v>0</v>
      </c>
      <c r="H279" s="55">
        <f>N279*0.0707</f>
        <v>0</v>
      </c>
      <c r="I279" s="55">
        <f>N279*0.404</f>
        <v>0</v>
      </c>
      <c r="J279" s="55">
        <f>N279*0.0652</f>
        <v>0</v>
      </c>
      <c r="K279" s="55">
        <f>N279*0.0406</f>
        <v>0</v>
      </c>
      <c r="L279" s="55">
        <f>N279*0.0153</f>
        <v>0</v>
      </c>
      <c r="M279" s="55">
        <f>N279*0.3212</f>
        <v>0</v>
      </c>
      <c r="N279" s="55">
        <f>[5]PPNE5!J279</f>
        <v>0</v>
      </c>
      <c r="O279" s="110">
        <f>IFERROR(N279/$N$19*100,"0.00")</f>
        <v>0</v>
      </c>
    </row>
    <row r="280" spans="1:15" ht="12.75" x14ac:dyDescent="0.2">
      <c r="A280" s="62">
        <v>2</v>
      </c>
      <c r="B280" s="57">
        <v>3</v>
      </c>
      <c r="C280" s="57">
        <v>6</v>
      </c>
      <c r="D280" s="57">
        <v>2</v>
      </c>
      <c r="E280" s="57" t="s">
        <v>310</v>
      </c>
      <c r="F280" s="54" t="s">
        <v>217</v>
      </c>
      <c r="G280" s="55">
        <f>N280*0.083</f>
        <v>0</v>
      </c>
      <c r="H280" s="55">
        <f>N280*0.0707</f>
        <v>0</v>
      </c>
      <c r="I280" s="55">
        <f>N280*0.404</f>
        <v>0</v>
      </c>
      <c r="J280" s="55">
        <f>N280*0.0652</f>
        <v>0</v>
      </c>
      <c r="K280" s="55">
        <f>N280*0.0406</f>
        <v>0</v>
      </c>
      <c r="L280" s="55">
        <f>N280*0.0153</f>
        <v>0</v>
      </c>
      <c r="M280" s="55">
        <f>N280*0.3212</f>
        <v>0</v>
      </c>
      <c r="N280" s="55">
        <f>[5]PPNE5!J280</f>
        <v>0</v>
      </c>
      <c r="O280" s="110">
        <f>IFERROR(N280/$N$19*100,"0.00")</f>
        <v>0</v>
      </c>
    </row>
    <row r="281" spans="1:15" ht="12.75" x14ac:dyDescent="0.2">
      <c r="A281" s="64">
        <v>2</v>
      </c>
      <c r="B281" s="65">
        <v>3</v>
      </c>
      <c r="C281" s="65">
        <v>6</v>
      </c>
      <c r="D281" s="65">
        <v>3</v>
      </c>
      <c r="E281" s="65"/>
      <c r="F281" s="61" t="s">
        <v>218</v>
      </c>
      <c r="G281" s="66">
        <f t="shared" ref="G281:N281" si="146">+G282+G283+G284+G285+G286+G287</f>
        <v>19763.017119999997</v>
      </c>
      <c r="H281" s="66">
        <f t="shared" si="146"/>
        <v>16834.280847999999</v>
      </c>
      <c r="I281" s="66">
        <f t="shared" si="146"/>
        <v>96195.89056</v>
      </c>
      <c r="J281" s="66">
        <f t="shared" si="146"/>
        <v>15524.683327999997</v>
      </c>
      <c r="K281" s="66">
        <f t="shared" si="146"/>
        <v>9667.210783999999</v>
      </c>
      <c r="L281" s="66">
        <f t="shared" si="146"/>
        <v>3643.0621919999999</v>
      </c>
      <c r="M281" s="66">
        <f t="shared" si="146"/>
        <v>76480.495167999994</v>
      </c>
      <c r="N281" s="66">
        <f t="shared" si="146"/>
        <v>238108.63999999998</v>
      </c>
      <c r="O281" s="121">
        <f>+O282+O283+O284+O285+O286+O287</f>
        <v>3.5438617158239337E-2</v>
      </c>
    </row>
    <row r="282" spans="1:15" ht="12.75" x14ac:dyDescent="0.2">
      <c r="A282" s="62">
        <v>2</v>
      </c>
      <c r="B282" s="57">
        <v>3</v>
      </c>
      <c r="C282" s="57">
        <v>6</v>
      </c>
      <c r="D282" s="57">
        <v>3</v>
      </c>
      <c r="E282" s="57" t="s">
        <v>308</v>
      </c>
      <c r="F282" s="54" t="s">
        <v>219</v>
      </c>
      <c r="G282" s="55">
        <f t="shared" ref="G282:G287" si="147">N282*0.083</f>
        <v>0</v>
      </c>
      <c r="H282" s="55">
        <f t="shared" ref="H282:H287" si="148">N282*0.0707</f>
        <v>0</v>
      </c>
      <c r="I282" s="55">
        <f t="shared" ref="I282:I287" si="149">N282*0.404</f>
        <v>0</v>
      </c>
      <c r="J282" s="55">
        <f t="shared" ref="J282:J287" si="150">N282*0.0652</f>
        <v>0</v>
      </c>
      <c r="K282" s="55">
        <f t="shared" ref="K282:K287" si="151">N282*0.0406</f>
        <v>0</v>
      </c>
      <c r="L282" s="55">
        <f t="shared" ref="L282:L287" si="152">N282*0.0153</f>
        <v>0</v>
      </c>
      <c r="M282" s="55">
        <f t="shared" ref="M282:M287" si="153">N282*0.3212</f>
        <v>0</v>
      </c>
      <c r="N282" s="55">
        <f>[5]PPNE5!J282</f>
        <v>0</v>
      </c>
      <c r="O282" s="110">
        <f t="shared" ref="O282:O287" si="154">IFERROR(N282/$N$19*100,"0.00")</f>
        <v>0</v>
      </c>
    </row>
    <row r="283" spans="1:15" ht="12.75" x14ac:dyDescent="0.2">
      <c r="A283" s="62">
        <v>2</v>
      </c>
      <c r="B283" s="57">
        <v>3</v>
      </c>
      <c r="C283" s="57">
        <v>6</v>
      </c>
      <c r="D283" s="57">
        <v>3</v>
      </c>
      <c r="E283" s="57" t="s">
        <v>309</v>
      </c>
      <c r="F283" s="54" t="s">
        <v>220</v>
      </c>
      <c r="G283" s="55">
        <f t="shared" si="147"/>
        <v>0</v>
      </c>
      <c r="H283" s="55">
        <f t="shared" si="148"/>
        <v>0</v>
      </c>
      <c r="I283" s="55">
        <f t="shared" si="149"/>
        <v>0</v>
      </c>
      <c r="J283" s="55">
        <f t="shared" si="150"/>
        <v>0</v>
      </c>
      <c r="K283" s="55">
        <f t="shared" si="151"/>
        <v>0</v>
      </c>
      <c r="L283" s="55">
        <f t="shared" si="152"/>
        <v>0</v>
      </c>
      <c r="M283" s="55">
        <f t="shared" si="153"/>
        <v>0</v>
      </c>
      <c r="N283" s="55">
        <f>[5]PPNE5!J283</f>
        <v>0</v>
      </c>
      <c r="O283" s="110">
        <f t="shared" si="154"/>
        <v>0</v>
      </c>
    </row>
    <row r="284" spans="1:15" ht="12.75" x14ac:dyDescent="0.2">
      <c r="A284" s="62">
        <v>2</v>
      </c>
      <c r="B284" s="57">
        <v>3</v>
      </c>
      <c r="C284" s="57">
        <v>6</v>
      </c>
      <c r="D284" s="57">
        <v>3</v>
      </c>
      <c r="E284" s="57" t="s">
        <v>310</v>
      </c>
      <c r="F284" s="54" t="s">
        <v>221</v>
      </c>
      <c r="G284" s="55">
        <f t="shared" si="147"/>
        <v>0</v>
      </c>
      <c r="H284" s="55">
        <f t="shared" si="148"/>
        <v>0</v>
      </c>
      <c r="I284" s="55">
        <f t="shared" si="149"/>
        <v>0</v>
      </c>
      <c r="J284" s="55">
        <f t="shared" si="150"/>
        <v>0</v>
      </c>
      <c r="K284" s="55">
        <f t="shared" si="151"/>
        <v>0</v>
      </c>
      <c r="L284" s="55">
        <f t="shared" si="152"/>
        <v>0</v>
      </c>
      <c r="M284" s="55">
        <f t="shared" si="153"/>
        <v>0</v>
      </c>
      <c r="N284" s="55">
        <f>[5]PPNE5!J284</f>
        <v>0</v>
      </c>
      <c r="O284" s="110">
        <f t="shared" si="154"/>
        <v>0</v>
      </c>
    </row>
    <row r="285" spans="1:15" ht="12.75" x14ac:dyDescent="0.2">
      <c r="A285" s="62">
        <v>2</v>
      </c>
      <c r="B285" s="57">
        <v>3</v>
      </c>
      <c r="C285" s="57">
        <v>6</v>
      </c>
      <c r="D285" s="57">
        <v>3</v>
      </c>
      <c r="E285" s="57" t="s">
        <v>311</v>
      </c>
      <c r="F285" s="70" t="s">
        <v>222</v>
      </c>
      <c r="G285" s="55">
        <f t="shared" si="147"/>
        <v>4267.0764799999997</v>
      </c>
      <c r="H285" s="55">
        <f t="shared" si="148"/>
        <v>3634.726592</v>
      </c>
      <c r="I285" s="55">
        <f t="shared" si="149"/>
        <v>20769.866239999999</v>
      </c>
      <c r="J285" s="55">
        <f t="shared" si="150"/>
        <v>3351.9685119999995</v>
      </c>
      <c r="K285" s="55">
        <f t="shared" si="151"/>
        <v>2087.2687359999995</v>
      </c>
      <c r="L285" s="55">
        <f t="shared" si="152"/>
        <v>786.58156799999995</v>
      </c>
      <c r="M285" s="55">
        <f t="shared" si="153"/>
        <v>16513.071871999997</v>
      </c>
      <c r="N285" s="55">
        <f>[5]PPNE5!J285</f>
        <v>51410.559999999998</v>
      </c>
      <c r="O285" s="110">
        <f t="shared" si="154"/>
        <v>7.6516297507335006E-3</v>
      </c>
    </row>
    <row r="286" spans="1:15" ht="12.75" x14ac:dyDescent="0.2">
      <c r="A286" s="62">
        <v>2</v>
      </c>
      <c r="B286" s="57">
        <v>3</v>
      </c>
      <c r="C286" s="57">
        <v>6</v>
      </c>
      <c r="D286" s="57">
        <v>3</v>
      </c>
      <c r="E286" s="57" t="s">
        <v>315</v>
      </c>
      <c r="F286" s="54" t="s">
        <v>223</v>
      </c>
      <c r="G286" s="55">
        <f t="shared" si="147"/>
        <v>0</v>
      </c>
      <c r="H286" s="55">
        <f t="shared" si="148"/>
        <v>0</v>
      </c>
      <c r="I286" s="55">
        <f t="shared" si="149"/>
        <v>0</v>
      </c>
      <c r="J286" s="55">
        <f t="shared" si="150"/>
        <v>0</v>
      </c>
      <c r="K286" s="55">
        <f t="shared" si="151"/>
        <v>0</v>
      </c>
      <c r="L286" s="55">
        <f t="shared" si="152"/>
        <v>0</v>
      </c>
      <c r="M286" s="55">
        <f t="shared" si="153"/>
        <v>0</v>
      </c>
      <c r="N286" s="55">
        <f>[5]PPNE5!J286</f>
        <v>0</v>
      </c>
      <c r="O286" s="110">
        <f t="shared" si="154"/>
        <v>0</v>
      </c>
    </row>
    <row r="287" spans="1:15" ht="12.75" x14ac:dyDescent="0.2">
      <c r="A287" s="62">
        <v>2</v>
      </c>
      <c r="B287" s="57">
        <v>3</v>
      </c>
      <c r="C287" s="57">
        <v>6</v>
      </c>
      <c r="D287" s="57">
        <v>3</v>
      </c>
      <c r="E287" s="57" t="s">
        <v>354</v>
      </c>
      <c r="F287" s="54" t="s">
        <v>224</v>
      </c>
      <c r="G287" s="55">
        <f t="shared" si="147"/>
        <v>15495.940639999999</v>
      </c>
      <c r="H287" s="55">
        <f t="shared" si="148"/>
        <v>13199.554255999999</v>
      </c>
      <c r="I287" s="55">
        <f t="shared" si="149"/>
        <v>75426.024319999997</v>
      </c>
      <c r="J287" s="55">
        <f t="shared" si="150"/>
        <v>12172.714815999998</v>
      </c>
      <c r="K287" s="55">
        <f t="shared" si="151"/>
        <v>7579.942047999999</v>
      </c>
      <c r="L287" s="55">
        <f t="shared" si="152"/>
        <v>2856.4806239999998</v>
      </c>
      <c r="M287" s="55">
        <f t="shared" si="153"/>
        <v>59967.423295999994</v>
      </c>
      <c r="N287" s="55">
        <f>[5]PPNE5!J287</f>
        <v>186698.08</v>
      </c>
      <c r="O287" s="110">
        <f t="shared" si="154"/>
        <v>2.7786987407505834E-2</v>
      </c>
    </row>
    <row r="288" spans="1:15" ht="12.75" x14ac:dyDescent="0.2">
      <c r="A288" s="64">
        <v>2</v>
      </c>
      <c r="B288" s="65">
        <v>3</v>
      </c>
      <c r="C288" s="65">
        <v>6</v>
      </c>
      <c r="D288" s="65">
        <v>4</v>
      </c>
      <c r="E288" s="65"/>
      <c r="F288" s="61" t="s">
        <v>39</v>
      </c>
      <c r="G288" s="66">
        <f t="shared" ref="G288:N288" si="155">+G289+G290+G291+G292+G293+G294+G295</f>
        <v>51716.72896</v>
      </c>
      <c r="H288" s="66">
        <f t="shared" si="155"/>
        <v>44052.683583999999</v>
      </c>
      <c r="I288" s="66">
        <f t="shared" si="155"/>
        <v>251729.62048000001</v>
      </c>
      <c r="J288" s="66">
        <f t="shared" si="155"/>
        <v>40625.671423999993</v>
      </c>
      <c r="K288" s="66">
        <f t="shared" si="155"/>
        <v>25297.580671999996</v>
      </c>
      <c r="L288" s="66">
        <f t="shared" si="155"/>
        <v>9533.3247359999987</v>
      </c>
      <c r="M288" s="66">
        <f t="shared" si="155"/>
        <v>200137.510144</v>
      </c>
      <c r="N288" s="66">
        <f t="shared" si="155"/>
        <v>623093.12</v>
      </c>
      <c r="O288" s="121">
        <f>+O289+O290+O291+O292+O293+O294+O295</f>
        <v>9.2737325842577073E-2</v>
      </c>
    </row>
    <row r="289" spans="1:15" ht="12.75" x14ac:dyDescent="0.2">
      <c r="A289" s="62">
        <v>2</v>
      </c>
      <c r="B289" s="57">
        <v>3</v>
      </c>
      <c r="C289" s="57">
        <v>6</v>
      </c>
      <c r="D289" s="57">
        <v>4</v>
      </c>
      <c r="E289" s="57" t="s">
        <v>308</v>
      </c>
      <c r="F289" s="54" t="s">
        <v>225</v>
      </c>
      <c r="G289" s="55">
        <f t="shared" ref="G289:G295" si="156">N289*0.083</f>
        <v>0</v>
      </c>
      <c r="H289" s="55">
        <f t="shared" ref="H289:H295" si="157">N289*0.0707</f>
        <v>0</v>
      </c>
      <c r="I289" s="55">
        <f t="shared" ref="I289:I295" si="158">N289*0.404</f>
        <v>0</v>
      </c>
      <c r="J289" s="55">
        <f t="shared" ref="J289:J295" si="159">N289*0.0652</f>
        <v>0</v>
      </c>
      <c r="K289" s="55">
        <f t="shared" ref="K289:K295" si="160">N289*0.0406</f>
        <v>0</v>
      </c>
      <c r="L289" s="55">
        <f t="shared" ref="L289:L295" si="161">N289*0.0153</f>
        <v>0</v>
      </c>
      <c r="M289" s="55">
        <f t="shared" ref="M289:M295" si="162">N289*0.3212</f>
        <v>0</v>
      </c>
      <c r="N289" s="55">
        <f>[5]PPNE5!J289</f>
        <v>0</v>
      </c>
      <c r="O289" s="110">
        <f t="shared" ref="O289:O295" si="163">IFERROR(N289/$N$19*100,"0.00")</f>
        <v>0</v>
      </c>
    </row>
    <row r="290" spans="1:15" ht="12.75" x14ac:dyDescent="0.2">
      <c r="A290" s="62">
        <v>2</v>
      </c>
      <c r="B290" s="57">
        <v>3</v>
      </c>
      <c r="C290" s="57">
        <v>6</v>
      </c>
      <c r="D290" s="57">
        <v>4</v>
      </c>
      <c r="E290" s="57" t="s">
        <v>309</v>
      </c>
      <c r="F290" s="54" t="s">
        <v>226</v>
      </c>
      <c r="G290" s="55">
        <f t="shared" si="156"/>
        <v>0</v>
      </c>
      <c r="H290" s="55">
        <f t="shared" si="157"/>
        <v>0</v>
      </c>
      <c r="I290" s="55">
        <f t="shared" si="158"/>
        <v>0</v>
      </c>
      <c r="J290" s="55">
        <f t="shared" si="159"/>
        <v>0</v>
      </c>
      <c r="K290" s="55">
        <f t="shared" si="160"/>
        <v>0</v>
      </c>
      <c r="L290" s="55">
        <f t="shared" si="161"/>
        <v>0</v>
      </c>
      <c r="M290" s="55">
        <f t="shared" si="162"/>
        <v>0</v>
      </c>
      <c r="N290" s="55">
        <f>[5]PPNE5!J290</f>
        <v>0</v>
      </c>
      <c r="O290" s="110">
        <f t="shared" si="163"/>
        <v>0</v>
      </c>
    </row>
    <row r="291" spans="1:15" ht="12.75" x14ac:dyDescent="0.2">
      <c r="A291" s="62">
        <v>2</v>
      </c>
      <c r="B291" s="57">
        <v>3</v>
      </c>
      <c r="C291" s="57">
        <v>6</v>
      </c>
      <c r="D291" s="57">
        <v>4</v>
      </c>
      <c r="E291" s="57" t="s">
        <v>310</v>
      </c>
      <c r="F291" s="54" t="s">
        <v>227</v>
      </c>
      <c r="G291" s="55">
        <f t="shared" si="156"/>
        <v>0</v>
      </c>
      <c r="H291" s="55">
        <f t="shared" si="157"/>
        <v>0</v>
      </c>
      <c r="I291" s="55">
        <f t="shared" si="158"/>
        <v>0</v>
      </c>
      <c r="J291" s="55">
        <f t="shared" si="159"/>
        <v>0</v>
      </c>
      <c r="K291" s="55">
        <f t="shared" si="160"/>
        <v>0</v>
      </c>
      <c r="L291" s="55">
        <f t="shared" si="161"/>
        <v>0</v>
      </c>
      <c r="M291" s="55">
        <f t="shared" si="162"/>
        <v>0</v>
      </c>
      <c r="N291" s="55">
        <f>[5]PPNE5!J291</f>
        <v>0</v>
      </c>
      <c r="O291" s="110">
        <f t="shared" si="163"/>
        <v>0</v>
      </c>
    </row>
    <row r="292" spans="1:15" ht="12.75" x14ac:dyDescent="0.2">
      <c r="A292" s="62">
        <v>2</v>
      </c>
      <c r="B292" s="57">
        <v>3</v>
      </c>
      <c r="C292" s="57">
        <v>6</v>
      </c>
      <c r="D292" s="57">
        <v>4</v>
      </c>
      <c r="E292" s="57" t="s">
        <v>311</v>
      </c>
      <c r="F292" s="54" t="s">
        <v>228</v>
      </c>
      <c r="G292" s="55">
        <f t="shared" si="156"/>
        <v>0</v>
      </c>
      <c r="H292" s="55">
        <f t="shared" si="157"/>
        <v>0</v>
      </c>
      <c r="I292" s="55">
        <f t="shared" si="158"/>
        <v>0</v>
      </c>
      <c r="J292" s="55">
        <f t="shared" si="159"/>
        <v>0</v>
      </c>
      <c r="K292" s="55">
        <f t="shared" si="160"/>
        <v>0</v>
      </c>
      <c r="L292" s="55">
        <f t="shared" si="161"/>
        <v>0</v>
      </c>
      <c r="M292" s="55">
        <f t="shared" si="162"/>
        <v>0</v>
      </c>
      <c r="N292" s="55">
        <f>[5]PPNE5!J292</f>
        <v>0</v>
      </c>
      <c r="O292" s="110">
        <f t="shared" si="163"/>
        <v>0</v>
      </c>
    </row>
    <row r="293" spans="1:15" ht="12.75" x14ac:dyDescent="0.2">
      <c r="A293" s="62">
        <v>2</v>
      </c>
      <c r="B293" s="57">
        <v>3</v>
      </c>
      <c r="C293" s="57">
        <v>6</v>
      </c>
      <c r="D293" s="57">
        <v>4</v>
      </c>
      <c r="E293" s="57" t="s">
        <v>315</v>
      </c>
      <c r="F293" s="54" t="s">
        <v>229</v>
      </c>
      <c r="G293" s="55">
        <f t="shared" si="156"/>
        <v>0</v>
      </c>
      <c r="H293" s="55">
        <f t="shared" si="157"/>
        <v>0</v>
      </c>
      <c r="I293" s="55">
        <f t="shared" si="158"/>
        <v>0</v>
      </c>
      <c r="J293" s="55">
        <f t="shared" si="159"/>
        <v>0</v>
      </c>
      <c r="K293" s="55">
        <f t="shared" si="160"/>
        <v>0</v>
      </c>
      <c r="L293" s="55">
        <f t="shared" si="161"/>
        <v>0</v>
      </c>
      <c r="M293" s="55">
        <f t="shared" si="162"/>
        <v>0</v>
      </c>
      <c r="N293" s="55">
        <f>[5]PPNE5!J293</f>
        <v>0</v>
      </c>
      <c r="O293" s="110">
        <f t="shared" si="163"/>
        <v>0</v>
      </c>
    </row>
    <row r="294" spans="1:15" ht="12.75" x14ac:dyDescent="0.2">
      <c r="A294" s="62">
        <v>2</v>
      </c>
      <c r="B294" s="57">
        <v>3</v>
      </c>
      <c r="C294" s="57">
        <v>6</v>
      </c>
      <c r="D294" s="57">
        <v>4</v>
      </c>
      <c r="E294" s="57" t="s">
        <v>354</v>
      </c>
      <c r="F294" s="54" t="s">
        <v>230</v>
      </c>
      <c r="G294" s="55">
        <f t="shared" si="156"/>
        <v>0</v>
      </c>
      <c r="H294" s="55">
        <f t="shared" si="157"/>
        <v>0</v>
      </c>
      <c r="I294" s="55">
        <f t="shared" si="158"/>
        <v>0</v>
      </c>
      <c r="J294" s="55">
        <f t="shared" si="159"/>
        <v>0</v>
      </c>
      <c r="K294" s="55">
        <f t="shared" si="160"/>
        <v>0</v>
      </c>
      <c r="L294" s="55">
        <f t="shared" si="161"/>
        <v>0</v>
      </c>
      <c r="M294" s="55">
        <f t="shared" si="162"/>
        <v>0</v>
      </c>
      <c r="N294" s="55">
        <f>[5]PPNE5!J294</f>
        <v>0</v>
      </c>
      <c r="O294" s="110">
        <f t="shared" si="163"/>
        <v>0</v>
      </c>
    </row>
    <row r="295" spans="1:15" ht="12.75" x14ac:dyDescent="0.2">
      <c r="A295" s="62">
        <v>2</v>
      </c>
      <c r="B295" s="57">
        <v>3</v>
      </c>
      <c r="C295" s="57">
        <v>6</v>
      </c>
      <c r="D295" s="57">
        <v>4</v>
      </c>
      <c r="E295" s="57" t="s">
        <v>356</v>
      </c>
      <c r="F295" s="54" t="s">
        <v>231</v>
      </c>
      <c r="G295" s="55">
        <f t="shared" si="156"/>
        <v>51716.72896</v>
      </c>
      <c r="H295" s="55">
        <f t="shared" si="157"/>
        <v>44052.683583999999</v>
      </c>
      <c r="I295" s="55">
        <f t="shared" si="158"/>
        <v>251729.62048000001</v>
      </c>
      <c r="J295" s="55">
        <f t="shared" si="159"/>
        <v>40625.671423999993</v>
      </c>
      <c r="K295" s="55">
        <f t="shared" si="160"/>
        <v>25297.580671999996</v>
      </c>
      <c r="L295" s="55">
        <f t="shared" si="161"/>
        <v>9533.3247359999987</v>
      </c>
      <c r="M295" s="55">
        <f t="shared" si="162"/>
        <v>200137.510144</v>
      </c>
      <c r="N295" s="55">
        <f>[5]PPNE5!J295</f>
        <v>623093.12</v>
      </c>
      <c r="O295" s="110">
        <f t="shared" si="163"/>
        <v>9.2737325842577073E-2</v>
      </c>
    </row>
    <row r="296" spans="1:15" ht="12.75" x14ac:dyDescent="0.2">
      <c r="A296" s="64">
        <v>2</v>
      </c>
      <c r="B296" s="65">
        <v>3</v>
      </c>
      <c r="C296" s="65">
        <v>6</v>
      </c>
      <c r="D296" s="65">
        <v>9</v>
      </c>
      <c r="E296" s="65"/>
      <c r="F296" s="61" t="s">
        <v>232</v>
      </c>
      <c r="G296" s="66">
        <f t="shared" ref="G296:O296" si="164">+G297</f>
        <v>0</v>
      </c>
      <c r="H296" s="66">
        <f t="shared" si="164"/>
        <v>0</v>
      </c>
      <c r="I296" s="66">
        <f t="shared" si="164"/>
        <v>0</v>
      </c>
      <c r="J296" s="66">
        <f t="shared" si="164"/>
        <v>0</v>
      </c>
      <c r="K296" s="66">
        <f t="shared" si="164"/>
        <v>0</v>
      </c>
      <c r="L296" s="66">
        <f t="shared" si="164"/>
        <v>0</v>
      </c>
      <c r="M296" s="66">
        <f t="shared" si="164"/>
        <v>0</v>
      </c>
      <c r="N296" s="66">
        <f t="shared" si="164"/>
        <v>0</v>
      </c>
      <c r="O296" s="121">
        <f t="shared" si="164"/>
        <v>0</v>
      </c>
    </row>
    <row r="297" spans="1:15" ht="12.75" x14ac:dyDescent="0.2">
      <c r="A297" s="62">
        <v>2</v>
      </c>
      <c r="B297" s="57">
        <v>3</v>
      </c>
      <c r="C297" s="57">
        <v>6</v>
      </c>
      <c r="D297" s="57">
        <v>9</v>
      </c>
      <c r="E297" s="57" t="s">
        <v>308</v>
      </c>
      <c r="F297" s="54" t="s">
        <v>232</v>
      </c>
      <c r="G297" s="55">
        <f>N297*0.083</f>
        <v>0</v>
      </c>
      <c r="H297" s="55">
        <f>N297*0.0707</f>
        <v>0</v>
      </c>
      <c r="I297" s="55">
        <f>N297*0.404</f>
        <v>0</v>
      </c>
      <c r="J297" s="55">
        <f>N297*0.0652</f>
        <v>0</v>
      </c>
      <c r="K297" s="55">
        <f>N297*0.0406</f>
        <v>0</v>
      </c>
      <c r="L297" s="55">
        <f>N297*0.0153</f>
        <v>0</v>
      </c>
      <c r="M297" s="55">
        <f>N297*0.3212</f>
        <v>0</v>
      </c>
      <c r="N297" s="55">
        <f>[5]PPNE5!J297</f>
        <v>0</v>
      </c>
      <c r="O297" s="110">
        <f>IFERROR(N297/$N$19*100,"0.00")</f>
        <v>0</v>
      </c>
    </row>
    <row r="298" spans="1:15" ht="12.75" x14ac:dyDescent="0.2">
      <c r="A298" s="86">
        <v>2</v>
      </c>
      <c r="B298" s="84">
        <v>3</v>
      </c>
      <c r="C298" s="84">
        <v>7</v>
      </c>
      <c r="D298" s="84"/>
      <c r="E298" s="84"/>
      <c r="F298" s="87" t="s">
        <v>386</v>
      </c>
      <c r="G298" s="330">
        <f t="shared" ref="G298:N298" si="165">+G299+G307</f>
        <v>1351575.6221200002</v>
      </c>
      <c r="H298" s="330">
        <f t="shared" si="165"/>
        <v>1151281.8853480001</v>
      </c>
      <c r="I298" s="330">
        <f t="shared" si="165"/>
        <v>6578753.6305600014</v>
      </c>
      <c r="J298" s="330">
        <f t="shared" si="165"/>
        <v>1061719.645328</v>
      </c>
      <c r="K298" s="330">
        <f t="shared" si="165"/>
        <v>661132.17178400001</v>
      </c>
      <c r="L298" s="330">
        <f t="shared" si="165"/>
        <v>249145.867692</v>
      </c>
      <c r="M298" s="330">
        <f t="shared" si="165"/>
        <v>5230434.8171680002</v>
      </c>
      <c r="N298" s="330">
        <f t="shared" si="165"/>
        <v>16284043.640000001</v>
      </c>
      <c r="O298" s="119">
        <v>2.4236163305372793</v>
      </c>
    </row>
    <row r="299" spans="1:15" ht="12.75" x14ac:dyDescent="0.2">
      <c r="A299" s="64">
        <v>2</v>
      </c>
      <c r="B299" s="65">
        <v>3</v>
      </c>
      <c r="C299" s="65">
        <v>7</v>
      </c>
      <c r="D299" s="65">
        <v>1</v>
      </c>
      <c r="E299" s="65"/>
      <c r="F299" s="61" t="s">
        <v>233</v>
      </c>
      <c r="G299" s="66">
        <f t="shared" ref="G299:N299" si="166">+G300+G301+G302+G303+G304+G305+G306</f>
        <v>909299.03000000014</v>
      </c>
      <c r="H299" s="66">
        <f t="shared" si="166"/>
        <v>774547.48700000008</v>
      </c>
      <c r="I299" s="66">
        <f t="shared" si="166"/>
        <v>4425985.6400000006</v>
      </c>
      <c r="J299" s="66">
        <f t="shared" si="166"/>
        <v>714292.73199999996</v>
      </c>
      <c r="K299" s="66">
        <f t="shared" si="166"/>
        <v>444789.64600000001</v>
      </c>
      <c r="L299" s="66">
        <f t="shared" si="166"/>
        <v>167617.77300000002</v>
      </c>
      <c r="M299" s="66">
        <f t="shared" si="166"/>
        <v>3518877.6919999998</v>
      </c>
      <c r="N299" s="66">
        <f t="shared" si="166"/>
        <v>10955410</v>
      </c>
      <c r="O299" s="121">
        <f>+O300+O301+O302+O303+O304+O305+O306</f>
        <v>1.630535459786536</v>
      </c>
    </row>
    <row r="300" spans="1:15" ht="12.75" x14ac:dyDescent="0.2">
      <c r="A300" s="62">
        <v>2</v>
      </c>
      <c r="B300" s="57">
        <v>3</v>
      </c>
      <c r="C300" s="57">
        <v>7</v>
      </c>
      <c r="D300" s="57">
        <v>1</v>
      </c>
      <c r="E300" s="57" t="s">
        <v>308</v>
      </c>
      <c r="F300" s="54" t="s">
        <v>234</v>
      </c>
      <c r="G300" s="55">
        <f t="shared" ref="G300:G306" si="167">N300*0.083</f>
        <v>209936.88</v>
      </c>
      <c r="H300" s="55">
        <f t="shared" ref="H300:H306" si="168">N300*0.0707</f>
        <v>178825.75200000001</v>
      </c>
      <c r="I300" s="55">
        <f t="shared" ref="I300:I306" si="169">N300*0.404</f>
        <v>1021861.4400000001</v>
      </c>
      <c r="J300" s="55">
        <f t="shared" ref="J300:J306" si="170">N300*0.0652</f>
        <v>164914.272</v>
      </c>
      <c r="K300" s="55">
        <f t="shared" ref="K300:K306" si="171">N300*0.0406</f>
        <v>102692.01599999999</v>
      </c>
      <c r="L300" s="55">
        <f t="shared" ref="L300:L306" si="172">N300*0.0153</f>
        <v>38699.207999999999</v>
      </c>
      <c r="M300" s="55">
        <f t="shared" ref="M300:M306" si="173">N300*0.3212</f>
        <v>812430.43199999991</v>
      </c>
      <c r="N300" s="55">
        <f>[5]PPNE5!J300</f>
        <v>2529360</v>
      </c>
      <c r="O300" s="110">
        <f t="shared" ref="O300:O306" si="174">IFERROR(N300/$N$19*100,"0.00")</f>
        <v>0.37645429706105688</v>
      </c>
    </row>
    <row r="301" spans="1:15" ht="12.75" x14ac:dyDescent="0.2">
      <c r="A301" s="62">
        <v>2</v>
      </c>
      <c r="B301" s="57">
        <v>3</v>
      </c>
      <c r="C301" s="57">
        <v>7</v>
      </c>
      <c r="D301" s="57">
        <v>1</v>
      </c>
      <c r="E301" s="57" t="s">
        <v>309</v>
      </c>
      <c r="F301" s="54" t="s">
        <v>235</v>
      </c>
      <c r="G301" s="55">
        <f t="shared" si="167"/>
        <v>519360.05000000005</v>
      </c>
      <c r="H301" s="55">
        <f t="shared" si="168"/>
        <v>442394.64500000002</v>
      </c>
      <c r="I301" s="55">
        <f t="shared" si="169"/>
        <v>2527969.4000000004</v>
      </c>
      <c r="J301" s="55">
        <f t="shared" si="170"/>
        <v>407979.22</v>
      </c>
      <c r="K301" s="55">
        <f t="shared" si="171"/>
        <v>254048.40999999997</v>
      </c>
      <c r="L301" s="55">
        <f t="shared" si="172"/>
        <v>95737.455000000002</v>
      </c>
      <c r="M301" s="55">
        <f t="shared" si="173"/>
        <v>2009860.8199999998</v>
      </c>
      <c r="N301" s="55">
        <f>[5]PPNE5!J301</f>
        <v>6257350</v>
      </c>
      <c r="O301" s="110">
        <f t="shared" si="174"/>
        <v>0.93130526920446444</v>
      </c>
    </row>
    <row r="302" spans="1:15" ht="12.75" x14ac:dyDescent="0.2">
      <c r="A302" s="62">
        <v>2</v>
      </c>
      <c r="B302" s="57">
        <v>3</v>
      </c>
      <c r="C302" s="57">
        <v>7</v>
      </c>
      <c r="D302" s="57">
        <v>1</v>
      </c>
      <c r="E302" s="57" t="s">
        <v>310</v>
      </c>
      <c r="F302" s="54" t="s">
        <v>236</v>
      </c>
      <c r="G302" s="55">
        <f t="shared" si="167"/>
        <v>0</v>
      </c>
      <c r="H302" s="55">
        <f t="shared" si="168"/>
        <v>0</v>
      </c>
      <c r="I302" s="55">
        <f t="shared" si="169"/>
        <v>0</v>
      </c>
      <c r="J302" s="55">
        <f t="shared" si="170"/>
        <v>0</v>
      </c>
      <c r="K302" s="55">
        <f t="shared" si="171"/>
        <v>0</v>
      </c>
      <c r="L302" s="55">
        <f t="shared" si="172"/>
        <v>0</v>
      </c>
      <c r="M302" s="55">
        <f t="shared" si="173"/>
        <v>0</v>
      </c>
      <c r="N302" s="55">
        <f>[5]PPNE5!J302</f>
        <v>0</v>
      </c>
      <c r="O302" s="110">
        <f t="shared" si="174"/>
        <v>0</v>
      </c>
    </row>
    <row r="303" spans="1:15" ht="12.75" x14ac:dyDescent="0.2">
      <c r="A303" s="123">
        <v>2</v>
      </c>
      <c r="B303" s="112">
        <v>3</v>
      </c>
      <c r="C303" s="112">
        <v>7</v>
      </c>
      <c r="D303" s="112">
        <v>1</v>
      </c>
      <c r="E303" s="112" t="s">
        <v>311</v>
      </c>
      <c r="F303" s="125" t="s">
        <v>237</v>
      </c>
      <c r="G303" s="55">
        <f t="shared" si="167"/>
        <v>178234.2</v>
      </c>
      <c r="H303" s="55">
        <f t="shared" si="168"/>
        <v>151821.18</v>
      </c>
      <c r="I303" s="55">
        <f t="shared" si="169"/>
        <v>867549.60000000009</v>
      </c>
      <c r="J303" s="55">
        <f t="shared" si="170"/>
        <v>140010.47999999998</v>
      </c>
      <c r="K303" s="55">
        <f t="shared" si="171"/>
        <v>87184.439999999988</v>
      </c>
      <c r="L303" s="55">
        <f t="shared" si="172"/>
        <v>32855.22</v>
      </c>
      <c r="M303" s="55">
        <f t="shared" si="173"/>
        <v>689744.88</v>
      </c>
      <c r="N303" s="55">
        <f>[5]PPNE5!J303</f>
        <v>2147400</v>
      </c>
      <c r="O303" s="116">
        <f t="shared" si="174"/>
        <v>0.3196057332720188</v>
      </c>
    </row>
    <row r="304" spans="1:15" ht="12.75" x14ac:dyDescent="0.2">
      <c r="A304" s="62">
        <v>2</v>
      </c>
      <c r="B304" s="57">
        <v>3</v>
      </c>
      <c r="C304" s="57">
        <v>7</v>
      </c>
      <c r="D304" s="57">
        <v>1</v>
      </c>
      <c r="E304" s="57" t="s">
        <v>315</v>
      </c>
      <c r="F304" s="54" t="s">
        <v>238</v>
      </c>
      <c r="G304" s="55">
        <f t="shared" si="167"/>
        <v>0</v>
      </c>
      <c r="H304" s="55">
        <f t="shared" si="168"/>
        <v>0</v>
      </c>
      <c r="I304" s="55">
        <f t="shared" si="169"/>
        <v>0</v>
      </c>
      <c r="J304" s="55">
        <f t="shared" si="170"/>
        <v>0</v>
      </c>
      <c r="K304" s="55">
        <f t="shared" si="171"/>
        <v>0</v>
      </c>
      <c r="L304" s="55">
        <f t="shared" si="172"/>
        <v>0</v>
      </c>
      <c r="M304" s="55">
        <f t="shared" si="173"/>
        <v>0</v>
      </c>
      <c r="N304" s="55">
        <f>[5]PPNE5!J304</f>
        <v>0</v>
      </c>
      <c r="O304" s="110">
        <f t="shared" si="174"/>
        <v>0</v>
      </c>
    </row>
    <row r="305" spans="1:15" ht="12.75" x14ac:dyDescent="0.2">
      <c r="A305" s="62">
        <v>2</v>
      </c>
      <c r="B305" s="57">
        <v>3</v>
      </c>
      <c r="C305" s="57">
        <v>7</v>
      </c>
      <c r="D305" s="57">
        <v>1</v>
      </c>
      <c r="E305" s="57" t="s">
        <v>354</v>
      </c>
      <c r="F305" s="54" t="s">
        <v>239</v>
      </c>
      <c r="G305" s="55">
        <f t="shared" si="167"/>
        <v>1767.9</v>
      </c>
      <c r="H305" s="55">
        <f t="shared" si="168"/>
        <v>1505.91</v>
      </c>
      <c r="I305" s="55">
        <f t="shared" si="169"/>
        <v>8605.2000000000007</v>
      </c>
      <c r="J305" s="55">
        <f t="shared" si="170"/>
        <v>1388.7599999999998</v>
      </c>
      <c r="K305" s="55">
        <f t="shared" si="171"/>
        <v>864.78</v>
      </c>
      <c r="L305" s="55">
        <f t="shared" si="172"/>
        <v>325.89</v>
      </c>
      <c r="M305" s="55">
        <f t="shared" si="173"/>
        <v>6841.5599999999995</v>
      </c>
      <c r="N305" s="55">
        <f>[5]PPNE5!J305</f>
        <v>21300</v>
      </c>
      <c r="O305" s="110">
        <f t="shared" si="174"/>
        <v>3.1701602489959953E-3</v>
      </c>
    </row>
    <row r="306" spans="1:15" ht="12.75" x14ac:dyDescent="0.2">
      <c r="A306" s="62">
        <v>2</v>
      </c>
      <c r="B306" s="57">
        <v>3</v>
      </c>
      <c r="C306" s="57">
        <v>7</v>
      </c>
      <c r="D306" s="57">
        <v>1</v>
      </c>
      <c r="E306" s="57" t="s">
        <v>356</v>
      </c>
      <c r="F306" s="54" t="s">
        <v>387</v>
      </c>
      <c r="G306" s="55">
        <f t="shared" si="167"/>
        <v>0</v>
      </c>
      <c r="H306" s="55">
        <f t="shared" si="168"/>
        <v>0</v>
      </c>
      <c r="I306" s="55">
        <f t="shared" si="169"/>
        <v>0</v>
      </c>
      <c r="J306" s="55">
        <f t="shared" si="170"/>
        <v>0</v>
      </c>
      <c r="K306" s="55">
        <f t="shared" si="171"/>
        <v>0</v>
      </c>
      <c r="L306" s="55">
        <f t="shared" si="172"/>
        <v>0</v>
      </c>
      <c r="M306" s="55">
        <f t="shared" si="173"/>
        <v>0</v>
      </c>
      <c r="N306" s="55">
        <f>[5]PPNE5!J306</f>
        <v>0</v>
      </c>
      <c r="O306" s="110">
        <f t="shared" si="174"/>
        <v>0</v>
      </c>
    </row>
    <row r="307" spans="1:15" ht="12.75" x14ac:dyDescent="0.2">
      <c r="A307" s="64">
        <v>2</v>
      </c>
      <c r="B307" s="65">
        <v>3</v>
      </c>
      <c r="C307" s="65">
        <v>7</v>
      </c>
      <c r="D307" s="65">
        <v>2</v>
      </c>
      <c r="E307" s="65"/>
      <c r="F307" s="61" t="s">
        <v>240</v>
      </c>
      <c r="G307" s="66">
        <f t="shared" ref="G307:N307" si="175">+G308+G309+G310+G311+G312+G313</f>
        <v>442276.59212000004</v>
      </c>
      <c r="H307" s="66">
        <f t="shared" si="175"/>
        <v>376734.39834800002</v>
      </c>
      <c r="I307" s="66">
        <f t="shared" si="175"/>
        <v>2152767.9905600003</v>
      </c>
      <c r="J307" s="66">
        <f t="shared" si="175"/>
        <v>347426.913328</v>
      </c>
      <c r="K307" s="66">
        <f t="shared" si="175"/>
        <v>216342.525784</v>
      </c>
      <c r="L307" s="66">
        <f t="shared" si="175"/>
        <v>81528.094691999999</v>
      </c>
      <c r="M307" s="66">
        <f t="shared" si="175"/>
        <v>1711557.1251680001</v>
      </c>
      <c r="N307" s="66">
        <f t="shared" si="175"/>
        <v>5328633.6400000006</v>
      </c>
      <c r="O307" s="121">
        <f>+O308+O309+O310+O311+O312+O313</f>
        <v>0.79308087075074352</v>
      </c>
    </row>
    <row r="308" spans="1:15" ht="12.75" x14ac:dyDescent="0.2">
      <c r="A308" s="56">
        <v>2</v>
      </c>
      <c r="B308" s="57">
        <v>3</v>
      </c>
      <c r="C308" s="57">
        <v>7</v>
      </c>
      <c r="D308" s="57">
        <v>2</v>
      </c>
      <c r="E308" s="57" t="s">
        <v>308</v>
      </c>
      <c r="F308" s="54" t="s">
        <v>241</v>
      </c>
      <c r="G308" s="55">
        <f t="shared" ref="G308:G313" si="176">N308*0.083</f>
        <v>0</v>
      </c>
      <c r="H308" s="55">
        <f t="shared" ref="H308:H313" si="177">N308*0.0707</f>
        <v>0</v>
      </c>
      <c r="I308" s="55">
        <f t="shared" ref="I308:I313" si="178">N308*0.404</f>
        <v>0</v>
      </c>
      <c r="J308" s="55">
        <f t="shared" ref="J308:J313" si="179">N308*0.0652</f>
        <v>0</v>
      </c>
      <c r="K308" s="55">
        <f t="shared" ref="K308:K313" si="180">N308*0.0406</f>
        <v>0</v>
      </c>
      <c r="L308" s="55">
        <f t="shared" ref="L308:L313" si="181">N308*0.0153</f>
        <v>0</v>
      </c>
      <c r="M308" s="55">
        <f t="shared" ref="M308:M313" si="182">N308*0.3212</f>
        <v>0</v>
      </c>
      <c r="N308" s="55">
        <f>[5]PPNE5!J308</f>
        <v>0</v>
      </c>
      <c r="O308" s="110">
        <f t="shared" ref="O308:O313" si="183">IFERROR(N308/$N$19*100,"0.00")</f>
        <v>0</v>
      </c>
    </row>
    <row r="309" spans="1:15" ht="12.75" x14ac:dyDescent="0.2">
      <c r="A309" s="56">
        <v>2</v>
      </c>
      <c r="B309" s="57">
        <v>3</v>
      </c>
      <c r="C309" s="57">
        <v>7</v>
      </c>
      <c r="D309" s="57">
        <v>2</v>
      </c>
      <c r="E309" s="57" t="s">
        <v>309</v>
      </c>
      <c r="F309" s="54" t="s">
        <v>242</v>
      </c>
      <c r="G309" s="55">
        <f t="shared" si="176"/>
        <v>0</v>
      </c>
      <c r="H309" s="55">
        <f t="shared" si="177"/>
        <v>0</v>
      </c>
      <c r="I309" s="55">
        <f t="shared" si="178"/>
        <v>0</v>
      </c>
      <c r="J309" s="55">
        <f t="shared" si="179"/>
        <v>0</v>
      </c>
      <c r="K309" s="55">
        <f t="shared" si="180"/>
        <v>0</v>
      </c>
      <c r="L309" s="55">
        <f t="shared" si="181"/>
        <v>0</v>
      </c>
      <c r="M309" s="55">
        <f t="shared" si="182"/>
        <v>0</v>
      </c>
      <c r="N309" s="55">
        <f>[5]PPNE5!J309</f>
        <v>0</v>
      </c>
      <c r="O309" s="110">
        <f t="shared" si="183"/>
        <v>0</v>
      </c>
    </row>
    <row r="310" spans="1:15" ht="12.75" x14ac:dyDescent="0.2">
      <c r="A310" s="56">
        <v>2</v>
      </c>
      <c r="B310" s="57">
        <v>3</v>
      </c>
      <c r="C310" s="57">
        <v>7</v>
      </c>
      <c r="D310" s="57">
        <v>2</v>
      </c>
      <c r="E310" s="57" t="s">
        <v>310</v>
      </c>
      <c r="F310" s="54" t="s">
        <v>243</v>
      </c>
      <c r="G310" s="55">
        <f t="shared" si="176"/>
        <v>336649.34792000003</v>
      </c>
      <c r="H310" s="55">
        <f t="shared" si="177"/>
        <v>286760.348168</v>
      </c>
      <c r="I310" s="55">
        <f t="shared" si="178"/>
        <v>1638630.5609600001</v>
      </c>
      <c r="J310" s="55">
        <f t="shared" si="179"/>
        <v>264452.25884799997</v>
      </c>
      <c r="K310" s="55">
        <f t="shared" si="180"/>
        <v>164674.25934399999</v>
      </c>
      <c r="L310" s="55">
        <f t="shared" si="181"/>
        <v>62057.048472000002</v>
      </c>
      <c r="M310" s="55">
        <f t="shared" si="182"/>
        <v>1302792.4162880001</v>
      </c>
      <c r="N310" s="55">
        <f>[5]PPNE5!J310</f>
        <v>4056016.24</v>
      </c>
      <c r="O310" s="110">
        <f t="shared" si="183"/>
        <v>0.60367236870094843</v>
      </c>
    </row>
    <row r="311" spans="1:15" ht="12.75" x14ac:dyDescent="0.2">
      <c r="A311" s="56">
        <v>2</v>
      </c>
      <c r="B311" s="57">
        <v>3</v>
      </c>
      <c r="C311" s="57">
        <v>7</v>
      </c>
      <c r="D311" s="57">
        <v>2</v>
      </c>
      <c r="E311" s="57" t="s">
        <v>311</v>
      </c>
      <c r="F311" s="54" t="s">
        <v>244</v>
      </c>
      <c r="G311" s="55">
        <f t="shared" si="176"/>
        <v>6027.2442000000001</v>
      </c>
      <c r="H311" s="55">
        <f t="shared" si="177"/>
        <v>5134.0501799999993</v>
      </c>
      <c r="I311" s="55">
        <f t="shared" si="178"/>
        <v>29337.429599999999</v>
      </c>
      <c r="J311" s="55">
        <f t="shared" si="179"/>
        <v>4734.6544799999992</v>
      </c>
      <c r="K311" s="55">
        <f t="shared" si="180"/>
        <v>2948.2664399999994</v>
      </c>
      <c r="L311" s="55">
        <f t="shared" si="181"/>
        <v>1111.0462199999999</v>
      </c>
      <c r="M311" s="55">
        <f t="shared" si="182"/>
        <v>23324.708879999998</v>
      </c>
      <c r="N311" s="55">
        <f>[5]PPNE5!J311</f>
        <v>72617.399999999994</v>
      </c>
      <c r="O311" s="110">
        <f t="shared" si="183"/>
        <v>1.0807924641570037E-2</v>
      </c>
    </row>
    <row r="312" spans="1:15" ht="12.75" x14ac:dyDescent="0.2">
      <c r="A312" s="56">
        <v>2</v>
      </c>
      <c r="B312" s="57">
        <v>3</v>
      </c>
      <c r="C312" s="57">
        <v>7</v>
      </c>
      <c r="D312" s="57">
        <v>2</v>
      </c>
      <c r="E312" s="57" t="s">
        <v>315</v>
      </c>
      <c r="F312" s="54" t="s">
        <v>245</v>
      </c>
      <c r="G312" s="55">
        <f t="shared" si="176"/>
        <v>0</v>
      </c>
      <c r="H312" s="55">
        <f t="shared" si="177"/>
        <v>0</v>
      </c>
      <c r="I312" s="55">
        <f t="shared" si="178"/>
        <v>0</v>
      </c>
      <c r="J312" s="55">
        <f t="shared" si="179"/>
        <v>0</v>
      </c>
      <c r="K312" s="55">
        <f t="shared" si="180"/>
        <v>0</v>
      </c>
      <c r="L312" s="55">
        <f t="shared" si="181"/>
        <v>0</v>
      </c>
      <c r="M312" s="55">
        <f t="shared" si="182"/>
        <v>0</v>
      </c>
      <c r="N312" s="55">
        <f>[5]PPNE5!J312</f>
        <v>0</v>
      </c>
      <c r="O312" s="110">
        <f t="shared" si="183"/>
        <v>0</v>
      </c>
    </row>
    <row r="313" spans="1:15" ht="12.75" x14ac:dyDescent="0.2">
      <c r="A313" s="70">
        <v>2</v>
      </c>
      <c r="B313" s="70">
        <v>3</v>
      </c>
      <c r="C313" s="70">
        <v>7</v>
      </c>
      <c r="D313" s="70">
        <v>2</v>
      </c>
      <c r="E313" s="70" t="s">
        <v>354</v>
      </c>
      <c r="F313" s="58" t="s">
        <v>388</v>
      </c>
      <c r="G313" s="55">
        <f t="shared" si="176"/>
        <v>99600</v>
      </c>
      <c r="H313" s="55">
        <f t="shared" si="177"/>
        <v>84840</v>
      </c>
      <c r="I313" s="55">
        <f t="shared" si="178"/>
        <v>484800.00000000006</v>
      </c>
      <c r="J313" s="55">
        <f t="shared" si="179"/>
        <v>78240</v>
      </c>
      <c r="K313" s="55">
        <f t="shared" si="180"/>
        <v>48720</v>
      </c>
      <c r="L313" s="55">
        <f t="shared" si="181"/>
        <v>18360</v>
      </c>
      <c r="M313" s="55">
        <f t="shared" si="182"/>
        <v>385440</v>
      </c>
      <c r="N313" s="55">
        <f>[5]PPNE5!J313</f>
        <v>1200000</v>
      </c>
      <c r="O313" s="110">
        <f t="shared" si="183"/>
        <v>0.1786005774082251</v>
      </c>
    </row>
    <row r="314" spans="1:15" ht="12.75" x14ac:dyDescent="0.2">
      <c r="A314" s="86">
        <v>2</v>
      </c>
      <c r="B314" s="84">
        <v>3</v>
      </c>
      <c r="C314" s="84">
        <v>8</v>
      </c>
      <c r="D314" s="84"/>
      <c r="E314" s="84"/>
      <c r="F314" s="87" t="s">
        <v>389</v>
      </c>
      <c r="G314" s="330">
        <f t="shared" ref="G314:N314" si="184">+G315+G317</f>
        <v>0</v>
      </c>
      <c r="H314" s="330">
        <f t="shared" si="184"/>
        <v>0</v>
      </c>
      <c r="I314" s="330">
        <f t="shared" si="184"/>
        <v>0</v>
      </c>
      <c r="J314" s="330">
        <f t="shared" si="184"/>
        <v>0</v>
      </c>
      <c r="K314" s="330">
        <f t="shared" si="184"/>
        <v>0</v>
      </c>
      <c r="L314" s="330">
        <f t="shared" si="184"/>
        <v>0</v>
      </c>
      <c r="M314" s="330">
        <f t="shared" si="184"/>
        <v>0</v>
      </c>
      <c r="N314" s="330">
        <f t="shared" si="184"/>
        <v>0</v>
      </c>
      <c r="O314" s="119">
        <v>0</v>
      </c>
    </row>
    <row r="315" spans="1:15" ht="12.75" x14ac:dyDescent="0.2">
      <c r="A315" s="74">
        <v>2</v>
      </c>
      <c r="B315" s="74">
        <v>3</v>
      </c>
      <c r="C315" s="74">
        <v>8</v>
      </c>
      <c r="D315" s="74">
        <v>1</v>
      </c>
      <c r="E315" s="74"/>
      <c r="F315" s="53" t="s">
        <v>390</v>
      </c>
      <c r="G315" s="66">
        <f t="shared" ref="G315:N315" si="185">+G316</f>
        <v>0</v>
      </c>
      <c r="H315" s="66">
        <f t="shared" si="185"/>
        <v>0</v>
      </c>
      <c r="I315" s="66">
        <f t="shared" si="185"/>
        <v>0</v>
      </c>
      <c r="J315" s="66">
        <f t="shared" si="185"/>
        <v>0</v>
      </c>
      <c r="K315" s="66">
        <f t="shared" si="185"/>
        <v>0</v>
      </c>
      <c r="L315" s="66">
        <f t="shared" si="185"/>
        <v>0</v>
      </c>
      <c r="M315" s="66">
        <f t="shared" si="185"/>
        <v>0</v>
      </c>
      <c r="N315" s="66">
        <f t="shared" si="185"/>
        <v>0</v>
      </c>
      <c r="O315" s="120">
        <v>0</v>
      </c>
    </row>
    <row r="316" spans="1:15" ht="12.75" x14ac:dyDescent="0.2">
      <c r="A316" s="70">
        <v>2</v>
      </c>
      <c r="B316" s="70">
        <v>3</v>
      </c>
      <c r="C316" s="70">
        <v>8</v>
      </c>
      <c r="D316" s="70">
        <v>1</v>
      </c>
      <c r="E316" s="70" t="s">
        <v>308</v>
      </c>
      <c r="F316" s="58" t="s">
        <v>390</v>
      </c>
      <c r="G316" s="55">
        <f>N316*0.083</f>
        <v>0</v>
      </c>
      <c r="H316" s="55">
        <f>N316*0.0707</f>
        <v>0</v>
      </c>
      <c r="I316" s="55">
        <f>N316*0.404</f>
        <v>0</v>
      </c>
      <c r="J316" s="55">
        <f>N316*0.0652</f>
        <v>0</v>
      </c>
      <c r="K316" s="55">
        <f>N316*0.0406</f>
        <v>0</v>
      </c>
      <c r="L316" s="55">
        <f>N316*0.0153</f>
        <v>0</v>
      </c>
      <c r="M316" s="55">
        <f>N316*0.3212</f>
        <v>0</v>
      </c>
      <c r="N316" s="55">
        <f>[5]PPNE5!J316</f>
        <v>0</v>
      </c>
      <c r="O316" s="110">
        <f>IFERROR(N316/$N$19*100,"0.00")</f>
        <v>0</v>
      </c>
    </row>
    <row r="317" spans="1:15" ht="12.75" x14ac:dyDescent="0.2">
      <c r="A317" s="74">
        <v>2</v>
      </c>
      <c r="B317" s="74">
        <v>3</v>
      </c>
      <c r="C317" s="74">
        <v>8</v>
      </c>
      <c r="D317" s="74">
        <v>2</v>
      </c>
      <c r="E317" s="74"/>
      <c r="F317" s="53" t="s">
        <v>391</v>
      </c>
      <c r="G317" s="66">
        <f t="shared" ref="G317:N317" si="186">+G318</f>
        <v>0</v>
      </c>
      <c r="H317" s="66">
        <f t="shared" si="186"/>
        <v>0</v>
      </c>
      <c r="I317" s="66">
        <f t="shared" si="186"/>
        <v>0</v>
      </c>
      <c r="J317" s="66">
        <f t="shared" si="186"/>
        <v>0</v>
      </c>
      <c r="K317" s="66">
        <f t="shared" si="186"/>
        <v>0</v>
      </c>
      <c r="L317" s="66">
        <f t="shared" si="186"/>
        <v>0</v>
      </c>
      <c r="M317" s="66">
        <f t="shared" si="186"/>
        <v>0</v>
      </c>
      <c r="N317" s="66">
        <f t="shared" si="186"/>
        <v>0</v>
      </c>
      <c r="O317" s="120">
        <v>0</v>
      </c>
    </row>
    <row r="318" spans="1:15" ht="12.75" x14ac:dyDescent="0.2">
      <c r="A318" s="70">
        <v>2</v>
      </c>
      <c r="B318" s="70">
        <v>3</v>
      </c>
      <c r="C318" s="70">
        <v>8</v>
      </c>
      <c r="D318" s="70">
        <v>2</v>
      </c>
      <c r="E318" s="70" t="s">
        <v>308</v>
      </c>
      <c r="F318" s="58" t="s">
        <v>391</v>
      </c>
      <c r="G318" s="55">
        <f>N318*0.083</f>
        <v>0</v>
      </c>
      <c r="H318" s="55">
        <f>N318*0.0707</f>
        <v>0</v>
      </c>
      <c r="I318" s="55">
        <f>N318*0.404</f>
        <v>0</v>
      </c>
      <c r="J318" s="55">
        <f>N318*0.0652</f>
        <v>0</v>
      </c>
      <c r="K318" s="55">
        <f>N318*0.0406</f>
        <v>0</v>
      </c>
      <c r="L318" s="55">
        <f>N318*0.0153</f>
        <v>0</v>
      </c>
      <c r="M318" s="55">
        <f>N318*0.3212</f>
        <v>0</v>
      </c>
      <c r="N318" s="55">
        <f>[5]PPNE5!J318</f>
        <v>0</v>
      </c>
      <c r="O318" s="110">
        <f>IFERROR(N318/$N$19*100,"0.00")</f>
        <v>0</v>
      </c>
    </row>
    <row r="319" spans="1:15" ht="12.75" x14ac:dyDescent="0.2">
      <c r="A319" s="86">
        <v>2</v>
      </c>
      <c r="B319" s="84">
        <v>3</v>
      </c>
      <c r="C319" s="84">
        <v>9</v>
      </c>
      <c r="D319" s="84"/>
      <c r="E319" s="84"/>
      <c r="F319" s="87" t="s">
        <v>40</v>
      </c>
      <c r="G319" s="330">
        <f t="shared" ref="G319:N319" si="187">+G320+G322+G324+G326+G328+G330+G332+G334+G336</f>
        <v>7907585.5433400013</v>
      </c>
      <c r="H319" s="330">
        <f t="shared" si="187"/>
        <v>6735738.5290859994</v>
      </c>
      <c r="I319" s="330">
        <f t="shared" si="187"/>
        <v>38489934.451920003</v>
      </c>
      <c r="J319" s="330">
        <f t="shared" si="187"/>
        <v>6211741.8966960004</v>
      </c>
      <c r="K319" s="330">
        <f t="shared" si="187"/>
        <v>3868047.8681879994</v>
      </c>
      <c r="L319" s="330">
        <f t="shared" si="187"/>
        <v>1457663.3591939998</v>
      </c>
      <c r="M319" s="330">
        <f t="shared" si="187"/>
        <v>30601403.331576001</v>
      </c>
      <c r="N319" s="330">
        <f t="shared" si="187"/>
        <v>95272114.980000004</v>
      </c>
      <c r="O319" s="119">
        <v>14.179712288609009</v>
      </c>
    </row>
    <row r="320" spans="1:15" ht="12.75" x14ac:dyDescent="0.2">
      <c r="A320" s="64">
        <v>2</v>
      </c>
      <c r="B320" s="65">
        <v>3</v>
      </c>
      <c r="C320" s="65">
        <v>9</v>
      </c>
      <c r="D320" s="65">
        <v>1</v>
      </c>
      <c r="E320" s="65"/>
      <c r="F320" s="61" t="s">
        <v>246</v>
      </c>
      <c r="G320" s="66">
        <f t="shared" ref="G320:O320" si="188">+G321</f>
        <v>902676.33716</v>
      </c>
      <c r="H320" s="66">
        <f t="shared" si="188"/>
        <v>768906.22936399991</v>
      </c>
      <c r="I320" s="66">
        <f t="shared" si="188"/>
        <v>4393749.8820799999</v>
      </c>
      <c r="J320" s="66">
        <f t="shared" si="188"/>
        <v>709090.32750399993</v>
      </c>
      <c r="K320" s="66">
        <f t="shared" si="188"/>
        <v>441550.11191199993</v>
      </c>
      <c r="L320" s="66">
        <f t="shared" si="188"/>
        <v>166396.96335599999</v>
      </c>
      <c r="M320" s="66">
        <f t="shared" si="188"/>
        <v>3493248.6686239997</v>
      </c>
      <c r="N320" s="66">
        <f t="shared" si="188"/>
        <v>10875618.52</v>
      </c>
      <c r="O320" s="121">
        <f t="shared" si="188"/>
        <v>1.6186597894529888</v>
      </c>
    </row>
    <row r="321" spans="1:15" ht="12.75" x14ac:dyDescent="0.2">
      <c r="A321" s="62">
        <v>2</v>
      </c>
      <c r="B321" s="57">
        <v>3</v>
      </c>
      <c r="C321" s="57">
        <v>9</v>
      </c>
      <c r="D321" s="57">
        <v>1</v>
      </c>
      <c r="E321" s="57" t="s">
        <v>308</v>
      </c>
      <c r="F321" s="54" t="s">
        <v>246</v>
      </c>
      <c r="G321" s="55">
        <f>N321*0.083</f>
        <v>902676.33716</v>
      </c>
      <c r="H321" s="55">
        <f>N321*0.0707</f>
        <v>768906.22936399991</v>
      </c>
      <c r="I321" s="55">
        <f>N321*0.404</f>
        <v>4393749.8820799999</v>
      </c>
      <c r="J321" s="55">
        <f>N321*0.0652</f>
        <v>709090.32750399993</v>
      </c>
      <c r="K321" s="55">
        <f>N321*0.0406</f>
        <v>441550.11191199993</v>
      </c>
      <c r="L321" s="55">
        <f>N321*0.0153</f>
        <v>166396.96335599999</v>
      </c>
      <c r="M321" s="55">
        <f>N321*0.3212</f>
        <v>3493248.6686239997</v>
      </c>
      <c r="N321" s="55">
        <f>[5]PPNE5!J321</f>
        <v>10875618.52</v>
      </c>
      <c r="O321" s="110">
        <f>IFERROR(N321/$N$19*100,"0.00")</f>
        <v>1.6186597894529888</v>
      </c>
    </row>
    <row r="322" spans="1:15" ht="12.75" x14ac:dyDescent="0.2">
      <c r="A322" s="64">
        <v>2</v>
      </c>
      <c r="B322" s="65">
        <v>3</v>
      </c>
      <c r="C322" s="65">
        <v>9</v>
      </c>
      <c r="D322" s="65">
        <v>2</v>
      </c>
      <c r="E322" s="65"/>
      <c r="F322" s="61" t="s">
        <v>247</v>
      </c>
      <c r="G322" s="66">
        <f t="shared" ref="G322:O322" si="189">+G323</f>
        <v>376599.62670000002</v>
      </c>
      <c r="H322" s="66">
        <f t="shared" si="189"/>
        <v>320790.28443</v>
      </c>
      <c r="I322" s="66">
        <f t="shared" si="189"/>
        <v>1833087.3396000003</v>
      </c>
      <c r="J322" s="66">
        <f t="shared" si="189"/>
        <v>295834.88747999998</v>
      </c>
      <c r="K322" s="66">
        <f t="shared" si="189"/>
        <v>184216.20293999999</v>
      </c>
      <c r="L322" s="66">
        <f t="shared" si="189"/>
        <v>69421.376969999998</v>
      </c>
      <c r="M322" s="66">
        <f t="shared" si="189"/>
        <v>1457395.18188</v>
      </c>
      <c r="N322" s="66">
        <f t="shared" si="189"/>
        <v>4537344.9000000004</v>
      </c>
      <c r="O322" s="121">
        <f t="shared" si="189"/>
        <v>0.67531034920022126</v>
      </c>
    </row>
    <row r="323" spans="1:15" ht="12.75" x14ac:dyDescent="0.2">
      <c r="A323" s="62">
        <v>2</v>
      </c>
      <c r="B323" s="57">
        <v>3</v>
      </c>
      <c r="C323" s="57">
        <v>9</v>
      </c>
      <c r="D323" s="57">
        <v>2</v>
      </c>
      <c r="E323" s="57" t="s">
        <v>308</v>
      </c>
      <c r="F323" s="54" t="s">
        <v>247</v>
      </c>
      <c r="G323" s="55">
        <f>N323*0.083</f>
        <v>376599.62670000002</v>
      </c>
      <c r="H323" s="55">
        <f>N323*0.0707</f>
        <v>320790.28443</v>
      </c>
      <c r="I323" s="55">
        <f>N323*0.404</f>
        <v>1833087.3396000003</v>
      </c>
      <c r="J323" s="55">
        <f>N323*0.0652</f>
        <v>295834.88747999998</v>
      </c>
      <c r="K323" s="55">
        <f>N323*0.0406</f>
        <v>184216.20293999999</v>
      </c>
      <c r="L323" s="55">
        <f>N323*0.0153</f>
        <v>69421.376969999998</v>
      </c>
      <c r="M323" s="55">
        <f>N323*0.3212</f>
        <v>1457395.18188</v>
      </c>
      <c r="N323" s="55">
        <f>[5]PPNE5!J323</f>
        <v>4537344.9000000004</v>
      </c>
      <c r="O323" s="110">
        <f>IFERROR(N323/$N$19*100,"0.00")</f>
        <v>0.67531034920022126</v>
      </c>
    </row>
    <row r="324" spans="1:15" ht="12.75" x14ac:dyDescent="0.2">
      <c r="A324" s="64">
        <v>2</v>
      </c>
      <c r="B324" s="65">
        <v>3</v>
      </c>
      <c r="C324" s="65">
        <v>9</v>
      </c>
      <c r="D324" s="65">
        <v>3</v>
      </c>
      <c r="E324" s="65"/>
      <c r="F324" s="61" t="s">
        <v>392</v>
      </c>
      <c r="G324" s="66">
        <f t="shared" ref="G324:O324" si="190">+G325</f>
        <v>6514992.7737200009</v>
      </c>
      <c r="H324" s="66">
        <f t="shared" si="190"/>
        <v>5549517.9409880005</v>
      </c>
      <c r="I324" s="66">
        <f t="shared" si="190"/>
        <v>31711531.091360003</v>
      </c>
      <c r="J324" s="66">
        <f t="shared" si="190"/>
        <v>5117801.5523680001</v>
      </c>
      <c r="K324" s="66">
        <f t="shared" si="190"/>
        <v>3186851.8869039998</v>
      </c>
      <c r="L324" s="66">
        <f t="shared" si="190"/>
        <v>1200956.4992519999</v>
      </c>
      <c r="M324" s="66">
        <f t="shared" si="190"/>
        <v>25212237.095408</v>
      </c>
      <c r="N324" s="66">
        <f t="shared" si="190"/>
        <v>78493888.840000004</v>
      </c>
      <c r="O324" s="121">
        <f t="shared" si="190"/>
        <v>11.682544891534198</v>
      </c>
    </row>
    <row r="325" spans="1:15" ht="12.75" x14ac:dyDescent="0.2">
      <c r="A325" s="62">
        <v>2</v>
      </c>
      <c r="B325" s="57">
        <v>3</v>
      </c>
      <c r="C325" s="57">
        <v>9</v>
      </c>
      <c r="D325" s="57">
        <v>3</v>
      </c>
      <c r="E325" s="57" t="s">
        <v>308</v>
      </c>
      <c r="F325" s="54" t="s">
        <v>392</v>
      </c>
      <c r="G325" s="55">
        <f>N325*0.083</f>
        <v>6514992.7737200009</v>
      </c>
      <c r="H325" s="55">
        <f>N325*0.0707</f>
        <v>5549517.9409880005</v>
      </c>
      <c r="I325" s="55">
        <f>N325*0.404</f>
        <v>31711531.091360003</v>
      </c>
      <c r="J325" s="55">
        <f>N325*0.0652</f>
        <v>5117801.5523680001</v>
      </c>
      <c r="K325" s="55">
        <f>N325*0.0406</f>
        <v>3186851.8869039998</v>
      </c>
      <c r="L325" s="55">
        <f>N325*0.0153</f>
        <v>1200956.4992519999</v>
      </c>
      <c r="M325" s="55">
        <f>N325*0.3212</f>
        <v>25212237.095408</v>
      </c>
      <c r="N325" s="55">
        <f>[5]PPNE5!J325</f>
        <v>78493888.840000004</v>
      </c>
      <c r="O325" s="110">
        <f>IFERROR(N325/$N$19*100,"0.00")</f>
        <v>11.682544891534198</v>
      </c>
    </row>
    <row r="326" spans="1:15" ht="12.75" x14ac:dyDescent="0.2">
      <c r="A326" s="64">
        <v>2</v>
      </c>
      <c r="B326" s="65">
        <v>3</v>
      </c>
      <c r="C326" s="65">
        <v>9</v>
      </c>
      <c r="D326" s="65">
        <v>4</v>
      </c>
      <c r="E326" s="65"/>
      <c r="F326" s="61" t="s">
        <v>248</v>
      </c>
      <c r="G326" s="66">
        <f t="shared" ref="G326:O326" si="191">+G327</f>
        <v>4697.8</v>
      </c>
      <c r="H326" s="66">
        <f t="shared" si="191"/>
        <v>4001.62</v>
      </c>
      <c r="I326" s="66">
        <f t="shared" si="191"/>
        <v>22866.400000000001</v>
      </c>
      <c r="J326" s="66">
        <f t="shared" si="191"/>
        <v>3690.3199999999997</v>
      </c>
      <c r="K326" s="66">
        <f t="shared" si="191"/>
        <v>2297.96</v>
      </c>
      <c r="L326" s="66">
        <f t="shared" si="191"/>
        <v>865.98</v>
      </c>
      <c r="M326" s="66">
        <f t="shared" si="191"/>
        <v>18179.919999999998</v>
      </c>
      <c r="N326" s="66">
        <f t="shared" si="191"/>
        <v>56600</v>
      </c>
      <c r="O326" s="121">
        <f t="shared" si="191"/>
        <v>8.4239939010879502E-3</v>
      </c>
    </row>
    <row r="327" spans="1:15" ht="12.75" x14ac:dyDescent="0.2">
      <c r="A327" s="62">
        <v>2</v>
      </c>
      <c r="B327" s="57">
        <v>3</v>
      </c>
      <c r="C327" s="57">
        <v>9</v>
      </c>
      <c r="D327" s="57">
        <v>4</v>
      </c>
      <c r="E327" s="57" t="s">
        <v>308</v>
      </c>
      <c r="F327" s="54" t="s">
        <v>248</v>
      </c>
      <c r="G327" s="55">
        <f>N327*0.083</f>
        <v>4697.8</v>
      </c>
      <c r="H327" s="55">
        <f>N327*0.0707</f>
        <v>4001.62</v>
      </c>
      <c r="I327" s="55">
        <f>N327*0.404</f>
        <v>22866.400000000001</v>
      </c>
      <c r="J327" s="55">
        <f>N327*0.0652</f>
        <v>3690.3199999999997</v>
      </c>
      <c r="K327" s="55">
        <f>N327*0.0406</f>
        <v>2297.96</v>
      </c>
      <c r="L327" s="55">
        <f>N327*0.0153</f>
        <v>865.98</v>
      </c>
      <c r="M327" s="55">
        <f>N327*0.3212</f>
        <v>18179.919999999998</v>
      </c>
      <c r="N327" s="55">
        <f>[5]PPNE5!J327</f>
        <v>56600</v>
      </c>
      <c r="O327" s="110">
        <f>IFERROR(N327/$N$19*100,"0.00")</f>
        <v>8.4239939010879502E-3</v>
      </c>
    </row>
    <row r="328" spans="1:15" ht="12.75" x14ac:dyDescent="0.2">
      <c r="A328" s="64">
        <v>2</v>
      </c>
      <c r="B328" s="65">
        <v>3</v>
      </c>
      <c r="C328" s="65">
        <v>9</v>
      </c>
      <c r="D328" s="65">
        <v>5</v>
      </c>
      <c r="E328" s="65"/>
      <c r="F328" s="61" t="s">
        <v>249</v>
      </c>
      <c r="G328" s="66">
        <f t="shared" ref="G328:O328" si="192">+G329</f>
        <v>6067.3</v>
      </c>
      <c r="H328" s="66">
        <f t="shared" si="192"/>
        <v>5168.17</v>
      </c>
      <c r="I328" s="66">
        <f t="shared" si="192"/>
        <v>29532.400000000001</v>
      </c>
      <c r="J328" s="66">
        <f t="shared" si="192"/>
        <v>4766.12</v>
      </c>
      <c r="K328" s="66">
        <f t="shared" si="192"/>
        <v>2967.8599999999997</v>
      </c>
      <c r="L328" s="66">
        <f t="shared" si="192"/>
        <v>1118.43</v>
      </c>
      <c r="M328" s="66">
        <f t="shared" si="192"/>
        <v>23479.719999999998</v>
      </c>
      <c r="N328" s="66">
        <f t="shared" si="192"/>
        <v>73100</v>
      </c>
      <c r="O328" s="121">
        <f t="shared" si="192"/>
        <v>1.0879751840451046E-2</v>
      </c>
    </row>
    <row r="329" spans="1:15" ht="12.75" x14ac:dyDescent="0.2">
      <c r="A329" s="62">
        <v>2</v>
      </c>
      <c r="B329" s="57">
        <v>3</v>
      </c>
      <c r="C329" s="57">
        <v>9</v>
      </c>
      <c r="D329" s="57">
        <v>5</v>
      </c>
      <c r="E329" s="57" t="s">
        <v>308</v>
      </c>
      <c r="F329" s="54" t="s">
        <v>249</v>
      </c>
      <c r="G329" s="55">
        <f>N329*0.083</f>
        <v>6067.3</v>
      </c>
      <c r="H329" s="55">
        <f>N329*0.0707</f>
        <v>5168.17</v>
      </c>
      <c r="I329" s="55">
        <f>N329*0.404</f>
        <v>29532.400000000001</v>
      </c>
      <c r="J329" s="55">
        <f>N329*0.0652</f>
        <v>4766.12</v>
      </c>
      <c r="K329" s="55">
        <f>N329*0.0406</f>
        <v>2967.8599999999997</v>
      </c>
      <c r="L329" s="55">
        <f>N329*0.0153</f>
        <v>1118.43</v>
      </c>
      <c r="M329" s="55">
        <f>N329*0.3212</f>
        <v>23479.719999999998</v>
      </c>
      <c r="N329" s="55">
        <f>[5]PPNE5!J329</f>
        <v>73100</v>
      </c>
      <c r="O329" s="110">
        <f>IFERROR(N329/$N$19*100,"0.00")</f>
        <v>1.0879751840451046E-2</v>
      </c>
    </row>
    <row r="330" spans="1:15" ht="12.75" x14ac:dyDescent="0.2">
      <c r="A330" s="64">
        <v>2</v>
      </c>
      <c r="B330" s="65">
        <v>3</v>
      </c>
      <c r="C330" s="65">
        <v>9</v>
      </c>
      <c r="D330" s="65">
        <v>6</v>
      </c>
      <c r="E330" s="65"/>
      <c r="F330" s="61" t="s">
        <v>250</v>
      </c>
      <c r="G330" s="66">
        <f t="shared" ref="G330:O330" si="193">+G331</f>
        <v>100642.70576</v>
      </c>
      <c r="H330" s="66">
        <f t="shared" si="193"/>
        <v>85728.184303999995</v>
      </c>
      <c r="I330" s="66">
        <f t="shared" si="193"/>
        <v>489875.33888</v>
      </c>
      <c r="J330" s="66">
        <f t="shared" si="193"/>
        <v>79059.089343999993</v>
      </c>
      <c r="K330" s="66">
        <f t="shared" si="193"/>
        <v>49230.046431999996</v>
      </c>
      <c r="L330" s="66">
        <f t="shared" si="193"/>
        <v>18552.209616</v>
      </c>
      <c r="M330" s="66">
        <f t="shared" si="193"/>
        <v>389475.14566399995</v>
      </c>
      <c r="N330" s="66">
        <f t="shared" si="193"/>
        <v>1212562.72</v>
      </c>
      <c r="O330" s="121">
        <f t="shared" si="193"/>
        <v>0.18047033494640663</v>
      </c>
    </row>
    <row r="331" spans="1:15" ht="12.75" x14ac:dyDescent="0.2">
      <c r="A331" s="62">
        <v>2</v>
      </c>
      <c r="B331" s="57">
        <v>3</v>
      </c>
      <c r="C331" s="57">
        <v>9</v>
      </c>
      <c r="D331" s="57">
        <v>6</v>
      </c>
      <c r="E331" s="57" t="s">
        <v>308</v>
      </c>
      <c r="F331" s="54" t="s">
        <v>250</v>
      </c>
      <c r="G331" s="55">
        <f>N331*0.083</f>
        <v>100642.70576</v>
      </c>
      <c r="H331" s="55">
        <f>N331*0.0707</f>
        <v>85728.184303999995</v>
      </c>
      <c r="I331" s="55">
        <f>N331*0.404</f>
        <v>489875.33888</v>
      </c>
      <c r="J331" s="55">
        <f>N331*0.0652</f>
        <v>79059.089343999993</v>
      </c>
      <c r="K331" s="55">
        <f>N331*0.0406</f>
        <v>49230.046431999996</v>
      </c>
      <c r="L331" s="55">
        <f>N331*0.0153</f>
        <v>18552.209616</v>
      </c>
      <c r="M331" s="55">
        <f>N331*0.3212</f>
        <v>389475.14566399995</v>
      </c>
      <c r="N331" s="55">
        <f>[5]PPNE5!J331</f>
        <v>1212562.72</v>
      </c>
      <c r="O331" s="110">
        <f>IFERROR(N331/$N$19*100,"0.00")</f>
        <v>0.18047033494640663</v>
      </c>
    </row>
    <row r="332" spans="1:15" ht="12.75" x14ac:dyDescent="0.2">
      <c r="A332" s="64">
        <v>2</v>
      </c>
      <c r="B332" s="65">
        <v>3</v>
      </c>
      <c r="C332" s="65">
        <v>9</v>
      </c>
      <c r="D332" s="65">
        <v>7</v>
      </c>
      <c r="E332" s="65"/>
      <c r="F332" s="61" t="s">
        <v>393</v>
      </c>
      <c r="G332" s="66">
        <f t="shared" ref="G332:O332" si="194">+G333</f>
        <v>0</v>
      </c>
      <c r="H332" s="66">
        <f t="shared" si="194"/>
        <v>0</v>
      </c>
      <c r="I332" s="66">
        <f t="shared" si="194"/>
        <v>0</v>
      </c>
      <c r="J332" s="66">
        <f t="shared" si="194"/>
        <v>0</v>
      </c>
      <c r="K332" s="66">
        <f t="shared" si="194"/>
        <v>0</v>
      </c>
      <c r="L332" s="66">
        <f t="shared" si="194"/>
        <v>0</v>
      </c>
      <c r="M332" s="66">
        <f t="shared" si="194"/>
        <v>0</v>
      </c>
      <c r="N332" s="66">
        <f t="shared" si="194"/>
        <v>0</v>
      </c>
      <c r="O332" s="121">
        <f t="shared" si="194"/>
        <v>0</v>
      </c>
    </row>
    <row r="333" spans="1:15" ht="12.75" x14ac:dyDescent="0.2">
      <c r="A333" s="62">
        <v>2</v>
      </c>
      <c r="B333" s="57">
        <v>3</v>
      </c>
      <c r="C333" s="57">
        <v>9</v>
      </c>
      <c r="D333" s="57">
        <v>7</v>
      </c>
      <c r="E333" s="57" t="s">
        <v>308</v>
      </c>
      <c r="F333" s="54" t="s">
        <v>393</v>
      </c>
      <c r="G333" s="55">
        <f>N333*0.083</f>
        <v>0</v>
      </c>
      <c r="H333" s="55">
        <f>N333*0.0707</f>
        <v>0</v>
      </c>
      <c r="I333" s="55">
        <f>N333*0.404</f>
        <v>0</v>
      </c>
      <c r="J333" s="55">
        <f>N333*0.0652</f>
        <v>0</v>
      </c>
      <c r="K333" s="55">
        <f>N333*0.0406</f>
        <v>0</v>
      </c>
      <c r="L333" s="55">
        <f>N333*0.0153</f>
        <v>0</v>
      </c>
      <c r="M333" s="55">
        <f>N333*0.3212</f>
        <v>0</v>
      </c>
      <c r="N333" s="55">
        <f>[5]PPNE5!J333</f>
        <v>0</v>
      </c>
      <c r="O333" s="110">
        <f>IFERROR(N333/$N$19*100,"0.00")</f>
        <v>0</v>
      </c>
    </row>
    <row r="334" spans="1:15" ht="12.75" x14ac:dyDescent="0.2">
      <c r="A334" s="64">
        <v>2</v>
      </c>
      <c r="B334" s="65">
        <v>3</v>
      </c>
      <c r="C334" s="65">
        <v>9</v>
      </c>
      <c r="D334" s="65">
        <v>8</v>
      </c>
      <c r="E334" s="65"/>
      <c r="F334" s="61" t="s">
        <v>251</v>
      </c>
      <c r="G334" s="66">
        <f t="shared" ref="G334:O334" si="195">+G335</f>
        <v>0</v>
      </c>
      <c r="H334" s="66">
        <f t="shared" si="195"/>
        <v>0</v>
      </c>
      <c r="I334" s="66">
        <f t="shared" si="195"/>
        <v>0</v>
      </c>
      <c r="J334" s="66">
        <f t="shared" si="195"/>
        <v>0</v>
      </c>
      <c r="K334" s="66">
        <f t="shared" si="195"/>
        <v>0</v>
      </c>
      <c r="L334" s="66">
        <f t="shared" si="195"/>
        <v>0</v>
      </c>
      <c r="M334" s="66">
        <f t="shared" si="195"/>
        <v>0</v>
      </c>
      <c r="N334" s="66">
        <f t="shared" si="195"/>
        <v>0</v>
      </c>
      <c r="O334" s="121">
        <f t="shared" si="195"/>
        <v>0</v>
      </c>
    </row>
    <row r="335" spans="1:15" ht="12.75" x14ac:dyDescent="0.2">
      <c r="A335" s="62">
        <v>2</v>
      </c>
      <c r="B335" s="57">
        <v>3</v>
      </c>
      <c r="C335" s="57">
        <v>9</v>
      </c>
      <c r="D335" s="57">
        <v>8</v>
      </c>
      <c r="E335" s="57" t="s">
        <v>308</v>
      </c>
      <c r="F335" s="54" t="s">
        <v>251</v>
      </c>
      <c r="G335" s="55">
        <f>N335*0.083</f>
        <v>0</v>
      </c>
      <c r="H335" s="55">
        <f>N335*0.0707</f>
        <v>0</v>
      </c>
      <c r="I335" s="55">
        <f>N335*0.404</f>
        <v>0</v>
      </c>
      <c r="J335" s="55">
        <f>N335*0.0652</f>
        <v>0</v>
      </c>
      <c r="K335" s="55">
        <f>N335*0.0406</f>
        <v>0</v>
      </c>
      <c r="L335" s="55">
        <f>N335*0.0153</f>
        <v>0</v>
      </c>
      <c r="M335" s="55">
        <f>N335*0.3212</f>
        <v>0</v>
      </c>
      <c r="N335" s="55">
        <f>[5]PPNE5!J335</f>
        <v>0</v>
      </c>
      <c r="O335" s="110">
        <f>IFERROR(N335/$N$19*100,"0.00")</f>
        <v>0</v>
      </c>
    </row>
    <row r="336" spans="1:15" ht="12.75" x14ac:dyDescent="0.2">
      <c r="A336" s="64">
        <v>2</v>
      </c>
      <c r="B336" s="65">
        <v>3</v>
      </c>
      <c r="C336" s="65">
        <v>9</v>
      </c>
      <c r="D336" s="65">
        <v>9</v>
      </c>
      <c r="E336" s="65"/>
      <c r="F336" s="61" t="s">
        <v>252</v>
      </c>
      <c r="G336" s="66">
        <f t="shared" ref="G336:O336" si="196">+G337</f>
        <v>1909</v>
      </c>
      <c r="H336" s="66">
        <f t="shared" si="196"/>
        <v>1626.1</v>
      </c>
      <c r="I336" s="66">
        <f t="shared" si="196"/>
        <v>9292</v>
      </c>
      <c r="J336" s="66">
        <f t="shared" si="196"/>
        <v>1499.6</v>
      </c>
      <c r="K336" s="66">
        <f t="shared" si="196"/>
        <v>933.8</v>
      </c>
      <c r="L336" s="66">
        <f t="shared" si="196"/>
        <v>351.9</v>
      </c>
      <c r="M336" s="66">
        <f t="shared" si="196"/>
        <v>7387.5999999999995</v>
      </c>
      <c r="N336" s="66">
        <f t="shared" si="196"/>
        <v>23000</v>
      </c>
      <c r="O336" s="121">
        <f t="shared" si="196"/>
        <v>3.423177733657648E-3</v>
      </c>
    </row>
    <row r="337" spans="1:15" ht="12.75" x14ac:dyDescent="0.2">
      <c r="A337" s="62">
        <v>2</v>
      </c>
      <c r="B337" s="57">
        <v>3</v>
      </c>
      <c r="C337" s="57">
        <v>9</v>
      </c>
      <c r="D337" s="57">
        <v>9</v>
      </c>
      <c r="E337" s="57" t="s">
        <v>308</v>
      </c>
      <c r="F337" s="54" t="s">
        <v>252</v>
      </c>
      <c r="G337" s="55">
        <f>N337*0.083</f>
        <v>1909</v>
      </c>
      <c r="H337" s="55">
        <f>N337*0.0707</f>
        <v>1626.1</v>
      </c>
      <c r="I337" s="55">
        <f>N337*0.404</f>
        <v>9292</v>
      </c>
      <c r="J337" s="55">
        <f>N337*0.0652</f>
        <v>1499.6</v>
      </c>
      <c r="K337" s="55">
        <f>N337*0.0406</f>
        <v>933.8</v>
      </c>
      <c r="L337" s="55">
        <f>N337*0.0153</f>
        <v>351.9</v>
      </c>
      <c r="M337" s="55">
        <f>N337*0.3212</f>
        <v>7387.5999999999995</v>
      </c>
      <c r="N337" s="55">
        <f>[5]PPNE5!J337</f>
        <v>23000</v>
      </c>
      <c r="O337" s="110">
        <f>IFERROR(N337/$N$19*100,"0.00")</f>
        <v>3.423177733657648E-3</v>
      </c>
    </row>
    <row r="338" spans="1:15" ht="12.75" x14ac:dyDescent="0.2">
      <c r="A338" s="88">
        <v>2</v>
      </c>
      <c r="B338" s="89">
        <v>4</v>
      </c>
      <c r="C338" s="90"/>
      <c r="D338" s="90"/>
      <c r="E338" s="90"/>
      <c r="F338" s="91" t="s">
        <v>394</v>
      </c>
      <c r="G338" s="331">
        <f>+G339+G355+G366+G371+G380+G387</f>
        <v>0</v>
      </c>
      <c r="H338" s="331">
        <f t="shared" ref="H338:N338" si="197">+H339+H355+H366+H371+H380+H387</f>
        <v>0</v>
      </c>
      <c r="I338" s="331">
        <f t="shared" si="197"/>
        <v>0</v>
      </c>
      <c r="J338" s="331">
        <f t="shared" si="197"/>
        <v>0</v>
      </c>
      <c r="K338" s="331">
        <f t="shared" si="197"/>
        <v>0</v>
      </c>
      <c r="L338" s="331">
        <f t="shared" si="197"/>
        <v>0</v>
      </c>
      <c r="M338" s="331">
        <f t="shared" si="197"/>
        <v>0</v>
      </c>
      <c r="N338" s="331">
        <f t="shared" si="197"/>
        <v>0</v>
      </c>
      <c r="O338" s="118">
        <v>0</v>
      </c>
    </row>
    <row r="339" spans="1:15" ht="12.75" x14ac:dyDescent="0.2">
      <c r="A339" s="86">
        <v>2</v>
      </c>
      <c r="B339" s="84">
        <v>4</v>
      </c>
      <c r="C339" s="84">
        <v>1</v>
      </c>
      <c r="D339" s="84"/>
      <c r="E339" s="84"/>
      <c r="F339" s="87" t="s">
        <v>395</v>
      </c>
      <c r="G339" s="330">
        <f t="shared" ref="G339:N339" si="198">+G340+G344+G348+G351+G353</f>
        <v>0</v>
      </c>
      <c r="H339" s="330">
        <f t="shared" si="198"/>
        <v>0</v>
      </c>
      <c r="I339" s="330">
        <f t="shared" si="198"/>
        <v>0</v>
      </c>
      <c r="J339" s="330">
        <f t="shared" si="198"/>
        <v>0</v>
      </c>
      <c r="K339" s="330">
        <f t="shared" si="198"/>
        <v>0</v>
      </c>
      <c r="L339" s="330">
        <f t="shared" si="198"/>
        <v>0</v>
      </c>
      <c r="M339" s="330">
        <f t="shared" si="198"/>
        <v>0</v>
      </c>
      <c r="N339" s="330">
        <f t="shared" si="198"/>
        <v>0</v>
      </c>
      <c r="O339" s="119">
        <v>0</v>
      </c>
    </row>
    <row r="340" spans="1:15" ht="12.75" x14ac:dyDescent="0.2">
      <c r="A340" s="64">
        <v>2</v>
      </c>
      <c r="B340" s="65">
        <v>4</v>
      </c>
      <c r="C340" s="65">
        <v>1</v>
      </c>
      <c r="D340" s="65">
        <v>1</v>
      </c>
      <c r="E340" s="65"/>
      <c r="F340" s="61" t="s">
        <v>396</v>
      </c>
      <c r="G340" s="66">
        <f t="shared" ref="G340:N340" si="199">+G341+G342+G343</f>
        <v>0</v>
      </c>
      <c r="H340" s="66">
        <f t="shared" si="199"/>
        <v>0</v>
      </c>
      <c r="I340" s="66">
        <f t="shared" si="199"/>
        <v>0</v>
      </c>
      <c r="J340" s="66">
        <f t="shared" si="199"/>
        <v>0</v>
      </c>
      <c r="K340" s="66">
        <f t="shared" si="199"/>
        <v>0</v>
      </c>
      <c r="L340" s="66">
        <f t="shared" si="199"/>
        <v>0</v>
      </c>
      <c r="M340" s="66">
        <f t="shared" si="199"/>
        <v>0</v>
      </c>
      <c r="N340" s="66">
        <f t="shared" si="199"/>
        <v>0</v>
      </c>
      <c r="O340" s="121">
        <f>+O341+O342+O343</f>
        <v>0</v>
      </c>
    </row>
    <row r="341" spans="1:15" ht="12.75" x14ac:dyDescent="0.2">
      <c r="A341" s="62">
        <v>2</v>
      </c>
      <c r="B341" s="57">
        <v>4</v>
      </c>
      <c r="C341" s="57">
        <v>1</v>
      </c>
      <c r="D341" s="57">
        <v>1</v>
      </c>
      <c r="E341" s="57" t="s">
        <v>308</v>
      </c>
      <c r="F341" s="60" t="s">
        <v>397</v>
      </c>
      <c r="G341" s="55">
        <f>N341*0.083</f>
        <v>0</v>
      </c>
      <c r="H341" s="55">
        <f>N341*0.0707</f>
        <v>0</v>
      </c>
      <c r="I341" s="55">
        <f>N341*0.404</f>
        <v>0</v>
      </c>
      <c r="J341" s="55">
        <f>N341*0.0652</f>
        <v>0</v>
      </c>
      <c r="K341" s="55">
        <f>N341*0.0406</f>
        <v>0</v>
      </c>
      <c r="L341" s="55">
        <f>N341*0.0153</f>
        <v>0</v>
      </c>
      <c r="M341" s="55">
        <f>N341*0.3212</f>
        <v>0</v>
      </c>
      <c r="N341" s="55">
        <f>[5]PPNE5!J341</f>
        <v>0</v>
      </c>
      <c r="O341" s="110">
        <f>IFERROR(N341/$N$19*100,"0.00")</f>
        <v>0</v>
      </c>
    </row>
    <row r="342" spans="1:15" ht="12.75" x14ac:dyDescent="0.2">
      <c r="A342" s="62">
        <v>2</v>
      </c>
      <c r="B342" s="57">
        <v>4</v>
      </c>
      <c r="C342" s="57">
        <v>1</v>
      </c>
      <c r="D342" s="57">
        <v>1</v>
      </c>
      <c r="E342" s="57" t="s">
        <v>309</v>
      </c>
      <c r="F342" s="60" t="s">
        <v>398</v>
      </c>
      <c r="G342" s="55">
        <f>N342*0.083</f>
        <v>0</v>
      </c>
      <c r="H342" s="55">
        <f>N342*0.0707</f>
        <v>0</v>
      </c>
      <c r="I342" s="55">
        <f>N342*0.404</f>
        <v>0</v>
      </c>
      <c r="J342" s="55">
        <f>N342*0.0652</f>
        <v>0</v>
      </c>
      <c r="K342" s="55">
        <f>N342*0.0406</f>
        <v>0</v>
      </c>
      <c r="L342" s="55">
        <f>N342*0.0153</f>
        <v>0</v>
      </c>
      <c r="M342" s="55">
        <f>N342*0.3212</f>
        <v>0</v>
      </c>
      <c r="N342" s="55">
        <f>[5]PPNE5!J342</f>
        <v>0</v>
      </c>
      <c r="O342" s="110">
        <f>IFERROR(N342/$N$19*100,"0.00")</f>
        <v>0</v>
      </c>
    </row>
    <row r="343" spans="1:15" ht="12.75" x14ac:dyDescent="0.2">
      <c r="A343" s="62">
        <v>2</v>
      </c>
      <c r="B343" s="57">
        <v>4</v>
      </c>
      <c r="C343" s="57">
        <v>1</v>
      </c>
      <c r="D343" s="57">
        <v>1</v>
      </c>
      <c r="E343" s="57" t="s">
        <v>310</v>
      </c>
      <c r="F343" s="60" t="s">
        <v>399</v>
      </c>
      <c r="G343" s="55">
        <f>N343*0.083</f>
        <v>0</v>
      </c>
      <c r="H343" s="55">
        <f>N343*0.0707</f>
        <v>0</v>
      </c>
      <c r="I343" s="55">
        <f>N343*0.404</f>
        <v>0</v>
      </c>
      <c r="J343" s="55">
        <f>N343*0.0652</f>
        <v>0</v>
      </c>
      <c r="K343" s="55">
        <f>N343*0.0406</f>
        <v>0</v>
      </c>
      <c r="L343" s="55">
        <f>N343*0.0153</f>
        <v>0</v>
      </c>
      <c r="M343" s="55">
        <f>N343*0.3212</f>
        <v>0</v>
      </c>
      <c r="N343" s="55">
        <f>[5]PPNE5!J343</f>
        <v>0</v>
      </c>
      <c r="O343" s="110">
        <f>IFERROR(N343/$N$19*100,"0.00")</f>
        <v>0</v>
      </c>
    </row>
    <row r="344" spans="1:15" ht="12.75" x14ac:dyDescent="0.2">
      <c r="A344" s="64">
        <v>2</v>
      </c>
      <c r="B344" s="65">
        <v>4</v>
      </c>
      <c r="C344" s="65">
        <v>1</v>
      </c>
      <c r="D344" s="65">
        <v>2</v>
      </c>
      <c r="E344" s="65"/>
      <c r="F344" s="61" t="s">
        <v>400</v>
      </c>
      <c r="G344" s="66">
        <f t="shared" ref="G344:N344" si="200">+G345+G346+G347</f>
        <v>0</v>
      </c>
      <c r="H344" s="66">
        <f t="shared" si="200"/>
        <v>0</v>
      </c>
      <c r="I344" s="66">
        <f t="shared" si="200"/>
        <v>0</v>
      </c>
      <c r="J344" s="66">
        <f t="shared" si="200"/>
        <v>0</v>
      </c>
      <c r="K344" s="66">
        <f t="shared" si="200"/>
        <v>0</v>
      </c>
      <c r="L344" s="66">
        <f t="shared" si="200"/>
        <v>0</v>
      </c>
      <c r="M344" s="66">
        <f t="shared" si="200"/>
        <v>0</v>
      </c>
      <c r="N344" s="66">
        <f t="shared" si="200"/>
        <v>0</v>
      </c>
      <c r="O344" s="121">
        <f>+O345+O346+O347</f>
        <v>0</v>
      </c>
    </row>
    <row r="345" spans="1:15" ht="12.75" x14ac:dyDescent="0.2">
      <c r="A345" s="123">
        <v>2</v>
      </c>
      <c r="B345" s="57">
        <v>4</v>
      </c>
      <c r="C345" s="57">
        <v>1</v>
      </c>
      <c r="D345" s="57">
        <v>2</v>
      </c>
      <c r="E345" s="57" t="s">
        <v>308</v>
      </c>
      <c r="F345" s="60" t="s">
        <v>401</v>
      </c>
      <c r="G345" s="55">
        <f>N345*0.083</f>
        <v>0</v>
      </c>
      <c r="H345" s="55">
        <f>N345*0.0707</f>
        <v>0</v>
      </c>
      <c r="I345" s="55">
        <f>N345*0.404</f>
        <v>0</v>
      </c>
      <c r="J345" s="55">
        <f>N345*0.0652</f>
        <v>0</v>
      </c>
      <c r="K345" s="55">
        <f>N345*0.0406</f>
        <v>0</v>
      </c>
      <c r="L345" s="55">
        <f>N345*0.0153</f>
        <v>0</v>
      </c>
      <c r="M345" s="55">
        <f>N345*0.3212</f>
        <v>0</v>
      </c>
      <c r="N345" s="55">
        <f>[5]PPNE5!J345</f>
        <v>0</v>
      </c>
      <c r="O345" s="110">
        <f>IFERROR(N345/$N$19*100,"0.00")</f>
        <v>0</v>
      </c>
    </row>
    <row r="346" spans="1:15" ht="12.75" x14ac:dyDescent="0.2">
      <c r="A346" s="62">
        <v>2</v>
      </c>
      <c r="B346" s="57">
        <v>4</v>
      </c>
      <c r="C346" s="57">
        <v>1</v>
      </c>
      <c r="D346" s="57">
        <v>2</v>
      </c>
      <c r="E346" s="57" t="s">
        <v>309</v>
      </c>
      <c r="F346" s="60" t="s">
        <v>402</v>
      </c>
      <c r="G346" s="55">
        <f>N346*0.083</f>
        <v>0</v>
      </c>
      <c r="H346" s="55">
        <f>N346*0.0707</f>
        <v>0</v>
      </c>
      <c r="I346" s="55">
        <f>N346*0.404</f>
        <v>0</v>
      </c>
      <c r="J346" s="55">
        <f>N346*0.0652</f>
        <v>0</v>
      </c>
      <c r="K346" s="55">
        <f>N346*0.0406</f>
        <v>0</v>
      </c>
      <c r="L346" s="55">
        <f>N346*0.0153</f>
        <v>0</v>
      </c>
      <c r="M346" s="55">
        <f>N346*0.3212</f>
        <v>0</v>
      </c>
      <c r="N346" s="55">
        <f>[5]PPNE5!J346</f>
        <v>0</v>
      </c>
      <c r="O346" s="110">
        <f>IFERROR(N346/$N$19*100,"0.00")</f>
        <v>0</v>
      </c>
    </row>
    <row r="347" spans="1:15" ht="12.75" x14ac:dyDescent="0.2">
      <c r="A347" s="62">
        <v>2</v>
      </c>
      <c r="B347" s="57">
        <v>4</v>
      </c>
      <c r="C347" s="57">
        <v>1</v>
      </c>
      <c r="D347" s="57">
        <v>2</v>
      </c>
      <c r="E347" s="57" t="s">
        <v>310</v>
      </c>
      <c r="F347" s="60" t="s">
        <v>403</v>
      </c>
      <c r="G347" s="55">
        <f>N347*0.083</f>
        <v>0</v>
      </c>
      <c r="H347" s="55">
        <f>N347*0.0707</f>
        <v>0</v>
      </c>
      <c r="I347" s="55">
        <f>N347*0.404</f>
        <v>0</v>
      </c>
      <c r="J347" s="55">
        <f>N347*0.0652</f>
        <v>0</v>
      </c>
      <c r="K347" s="55">
        <f>N347*0.0406</f>
        <v>0</v>
      </c>
      <c r="L347" s="55">
        <f>N347*0.0153</f>
        <v>0</v>
      </c>
      <c r="M347" s="55">
        <f>N347*0.3212</f>
        <v>0</v>
      </c>
      <c r="N347" s="55">
        <f>[5]PPNE5!J347</f>
        <v>0</v>
      </c>
      <c r="O347" s="110">
        <f>IFERROR(N347/$N$19*100,"0.00")</f>
        <v>0</v>
      </c>
    </row>
    <row r="348" spans="1:15" ht="12.75" x14ac:dyDescent="0.2">
      <c r="A348" s="64">
        <v>2</v>
      </c>
      <c r="B348" s="65">
        <v>4</v>
      </c>
      <c r="C348" s="65">
        <v>1</v>
      </c>
      <c r="D348" s="65">
        <v>4</v>
      </c>
      <c r="E348" s="57"/>
      <c r="F348" s="75" t="s">
        <v>404</v>
      </c>
      <c r="G348" s="66">
        <f t="shared" ref="G348:N348" si="201">+G349+G350</f>
        <v>0</v>
      </c>
      <c r="H348" s="66">
        <f t="shared" si="201"/>
        <v>0</v>
      </c>
      <c r="I348" s="66">
        <f t="shared" si="201"/>
        <v>0</v>
      </c>
      <c r="J348" s="66">
        <f t="shared" si="201"/>
        <v>0</v>
      </c>
      <c r="K348" s="66">
        <f t="shared" si="201"/>
        <v>0</v>
      </c>
      <c r="L348" s="66">
        <f t="shared" si="201"/>
        <v>0</v>
      </c>
      <c r="M348" s="66">
        <f t="shared" si="201"/>
        <v>0</v>
      </c>
      <c r="N348" s="66">
        <f t="shared" si="201"/>
        <v>0</v>
      </c>
      <c r="O348" s="121">
        <f>+O349+O350</f>
        <v>0</v>
      </c>
    </row>
    <row r="349" spans="1:15" ht="12.75" x14ac:dyDescent="0.2">
      <c r="A349" s="76">
        <v>2</v>
      </c>
      <c r="B349" s="77">
        <v>4</v>
      </c>
      <c r="C349" s="77">
        <v>1</v>
      </c>
      <c r="D349" s="77">
        <v>4</v>
      </c>
      <c r="E349" s="57" t="s">
        <v>308</v>
      </c>
      <c r="F349" s="78" t="s">
        <v>405</v>
      </c>
      <c r="G349" s="55">
        <f>N349*0.083</f>
        <v>0</v>
      </c>
      <c r="H349" s="55">
        <f>N349*0.0707</f>
        <v>0</v>
      </c>
      <c r="I349" s="55">
        <f>N349*0.404</f>
        <v>0</v>
      </c>
      <c r="J349" s="55">
        <f>N349*0.0652</f>
        <v>0</v>
      </c>
      <c r="K349" s="55">
        <f>N349*0.0406</f>
        <v>0</v>
      </c>
      <c r="L349" s="55">
        <f>N349*0.0153</f>
        <v>0</v>
      </c>
      <c r="M349" s="55">
        <f>N349*0.3212</f>
        <v>0</v>
      </c>
      <c r="N349" s="55">
        <f>[5]PPNE5!J349</f>
        <v>0</v>
      </c>
      <c r="O349" s="110">
        <f>IFERROR(N349/$N$19*100,"0.00")</f>
        <v>0</v>
      </c>
    </row>
    <row r="350" spans="1:15" ht="12.75" x14ac:dyDescent="0.2">
      <c r="A350" s="62">
        <v>2</v>
      </c>
      <c r="B350" s="57">
        <v>4</v>
      </c>
      <c r="C350" s="57">
        <v>1</v>
      </c>
      <c r="D350" s="57">
        <v>4</v>
      </c>
      <c r="E350" s="57" t="s">
        <v>309</v>
      </c>
      <c r="F350" s="60" t="s">
        <v>406</v>
      </c>
      <c r="G350" s="55">
        <f>N350*0.083</f>
        <v>0</v>
      </c>
      <c r="H350" s="55">
        <f>N350*0.0707</f>
        <v>0</v>
      </c>
      <c r="I350" s="55">
        <f>N350*0.404</f>
        <v>0</v>
      </c>
      <c r="J350" s="55">
        <f>N350*0.0652</f>
        <v>0</v>
      </c>
      <c r="K350" s="55">
        <f>N350*0.0406</f>
        <v>0</v>
      </c>
      <c r="L350" s="55">
        <f>N350*0.0153</f>
        <v>0</v>
      </c>
      <c r="M350" s="55">
        <f>N350*0.3212</f>
        <v>0</v>
      </c>
      <c r="N350" s="55">
        <f>[5]PPNE5!J350</f>
        <v>0</v>
      </c>
      <c r="O350" s="110">
        <f>IFERROR(N350/$N$19*100,"0.00")</f>
        <v>0</v>
      </c>
    </row>
    <row r="351" spans="1:15" ht="12.75" x14ac:dyDescent="0.2">
      <c r="A351" s="67">
        <v>2</v>
      </c>
      <c r="B351" s="65">
        <v>4</v>
      </c>
      <c r="C351" s="65">
        <v>1</v>
      </c>
      <c r="D351" s="65">
        <v>5</v>
      </c>
      <c r="E351" s="65"/>
      <c r="F351" s="75" t="s">
        <v>407</v>
      </c>
      <c r="G351" s="66">
        <f t="shared" ref="G351:N351" si="202">+G352</f>
        <v>0</v>
      </c>
      <c r="H351" s="66">
        <f t="shared" si="202"/>
        <v>0</v>
      </c>
      <c r="I351" s="66">
        <f t="shared" si="202"/>
        <v>0</v>
      </c>
      <c r="J351" s="66">
        <f t="shared" si="202"/>
        <v>0</v>
      </c>
      <c r="K351" s="66">
        <f t="shared" si="202"/>
        <v>0</v>
      </c>
      <c r="L351" s="66">
        <f t="shared" si="202"/>
        <v>0</v>
      </c>
      <c r="M351" s="66">
        <f t="shared" si="202"/>
        <v>0</v>
      </c>
      <c r="N351" s="66">
        <f t="shared" si="202"/>
        <v>0</v>
      </c>
      <c r="O351" s="120">
        <v>0</v>
      </c>
    </row>
    <row r="352" spans="1:15" ht="12.75" x14ac:dyDescent="0.2">
      <c r="A352" s="62">
        <v>2</v>
      </c>
      <c r="B352" s="57">
        <v>4</v>
      </c>
      <c r="C352" s="57">
        <v>1</v>
      </c>
      <c r="D352" s="57">
        <v>5</v>
      </c>
      <c r="E352" s="57" t="s">
        <v>308</v>
      </c>
      <c r="F352" s="60" t="s">
        <v>407</v>
      </c>
      <c r="G352" s="55">
        <f>N352*0.083</f>
        <v>0</v>
      </c>
      <c r="H352" s="55">
        <f>N352*0.0707</f>
        <v>0</v>
      </c>
      <c r="I352" s="55">
        <f>N352*0.404</f>
        <v>0</v>
      </c>
      <c r="J352" s="55">
        <f>N352*0.0652</f>
        <v>0</v>
      </c>
      <c r="K352" s="55">
        <f>N352*0.0406</f>
        <v>0</v>
      </c>
      <c r="L352" s="55">
        <f>N352*0.0153</f>
        <v>0</v>
      </c>
      <c r="M352" s="55">
        <f>N352*0.3212</f>
        <v>0</v>
      </c>
      <c r="N352" s="55">
        <f>[5]PPNE5!J352</f>
        <v>0</v>
      </c>
      <c r="O352" s="110">
        <f>IFERROR(N352/$N$19*100,"0.00")</f>
        <v>0</v>
      </c>
    </row>
    <row r="353" spans="1:15" ht="12.75" x14ac:dyDescent="0.2">
      <c r="A353" s="64">
        <v>2</v>
      </c>
      <c r="B353" s="65">
        <v>4</v>
      </c>
      <c r="C353" s="65">
        <v>1</v>
      </c>
      <c r="D353" s="65">
        <v>6</v>
      </c>
      <c r="E353" s="57"/>
      <c r="F353" s="75" t="s">
        <v>408</v>
      </c>
      <c r="G353" s="66">
        <f t="shared" ref="G353:O353" si="203">+G354</f>
        <v>0</v>
      </c>
      <c r="H353" s="66">
        <f t="shared" si="203"/>
        <v>0</v>
      </c>
      <c r="I353" s="66">
        <f t="shared" si="203"/>
        <v>0</v>
      </c>
      <c r="J353" s="66">
        <f t="shared" si="203"/>
        <v>0</v>
      </c>
      <c r="K353" s="66">
        <f t="shared" si="203"/>
        <v>0</v>
      </c>
      <c r="L353" s="66">
        <f t="shared" si="203"/>
        <v>0</v>
      </c>
      <c r="M353" s="66">
        <f t="shared" si="203"/>
        <v>0</v>
      </c>
      <c r="N353" s="66">
        <f t="shared" si="203"/>
        <v>0</v>
      </c>
      <c r="O353" s="121">
        <f t="shared" si="203"/>
        <v>0</v>
      </c>
    </row>
    <row r="354" spans="1:15" ht="12.75" x14ac:dyDescent="0.2">
      <c r="A354" s="62">
        <v>2</v>
      </c>
      <c r="B354" s="57">
        <v>4</v>
      </c>
      <c r="C354" s="57">
        <v>1</v>
      </c>
      <c r="D354" s="57">
        <v>6</v>
      </c>
      <c r="E354" s="57" t="s">
        <v>308</v>
      </c>
      <c r="F354" s="60" t="s">
        <v>409</v>
      </c>
      <c r="G354" s="55">
        <f>N354*0.083</f>
        <v>0</v>
      </c>
      <c r="H354" s="55">
        <f>N354*0.0707</f>
        <v>0</v>
      </c>
      <c r="I354" s="55">
        <f>N354*0.404</f>
        <v>0</v>
      </c>
      <c r="J354" s="55">
        <f>N354*0.0652</f>
        <v>0</v>
      </c>
      <c r="K354" s="55">
        <f>N354*0.0406</f>
        <v>0</v>
      </c>
      <c r="L354" s="55">
        <f>N354*0.0153</f>
        <v>0</v>
      </c>
      <c r="M354" s="55">
        <f>N354*0.3212</f>
        <v>0</v>
      </c>
      <c r="N354" s="55">
        <f>[5]PPNE5!J354</f>
        <v>0</v>
      </c>
      <c r="O354" s="110">
        <f>IFERROR(N354/$N$19*100,"0.00")</f>
        <v>0</v>
      </c>
    </row>
    <row r="355" spans="1:15" ht="12.75" x14ac:dyDescent="0.2">
      <c r="A355" s="86">
        <v>2</v>
      </c>
      <c r="B355" s="84">
        <v>4</v>
      </c>
      <c r="C355" s="84">
        <v>2</v>
      </c>
      <c r="D355" s="84"/>
      <c r="E355" s="84"/>
      <c r="F355" s="87" t="s">
        <v>410</v>
      </c>
      <c r="G355" s="330">
        <f>+G356+G358+G362</f>
        <v>0</v>
      </c>
      <c r="H355" s="330">
        <f t="shared" ref="H355:N355" si="204">+H356+H358+H362</f>
        <v>0</v>
      </c>
      <c r="I355" s="330">
        <f t="shared" si="204"/>
        <v>0</v>
      </c>
      <c r="J355" s="330">
        <f t="shared" si="204"/>
        <v>0</v>
      </c>
      <c r="K355" s="330">
        <f t="shared" si="204"/>
        <v>0</v>
      </c>
      <c r="L355" s="330">
        <f t="shared" si="204"/>
        <v>0</v>
      </c>
      <c r="M355" s="330">
        <f t="shared" si="204"/>
        <v>0</v>
      </c>
      <c r="N355" s="330">
        <f t="shared" si="204"/>
        <v>0</v>
      </c>
      <c r="O355" s="119">
        <v>0</v>
      </c>
    </row>
    <row r="356" spans="1:15" ht="12.75" x14ac:dyDescent="0.2">
      <c r="A356" s="64">
        <v>2</v>
      </c>
      <c r="B356" s="65">
        <v>4</v>
      </c>
      <c r="C356" s="65">
        <v>2</v>
      </c>
      <c r="D356" s="65">
        <v>1</v>
      </c>
      <c r="E356" s="57"/>
      <c r="F356" s="61" t="s">
        <v>411</v>
      </c>
      <c r="G356" s="66">
        <f t="shared" ref="G356:O356" si="205">+G357</f>
        <v>0</v>
      </c>
      <c r="H356" s="66">
        <f t="shared" si="205"/>
        <v>0</v>
      </c>
      <c r="I356" s="66">
        <f t="shared" si="205"/>
        <v>0</v>
      </c>
      <c r="J356" s="66">
        <f t="shared" si="205"/>
        <v>0</v>
      </c>
      <c r="K356" s="66">
        <f t="shared" si="205"/>
        <v>0</v>
      </c>
      <c r="L356" s="66">
        <f t="shared" si="205"/>
        <v>0</v>
      </c>
      <c r="M356" s="66">
        <f t="shared" si="205"/>
        <v>0</v>
      </c>
      <c r="N356" s="66">
        <f t="shared" si="205"/>
        <v>0</v>
      </c>
      <c r="O356" s="121">
        <f t="shared" si="205"/>
        <v>0</v>
      </c>
    </row>
    <row r="357" spans="1:15" ht="12.75" x14ac:dyDescent="0.2">
      <c r="A357" s="56">
        <v>2</v>
      </c>
      <c r="B357" s="57">
        <v>4</v>
      </c>
      <c r="C357" s="57">
        <v>2</v>
      </c>
      <c r="D357" s="57">
        <v>1</v>
      </c>
      <c r="E357" s="57" t="s">
        <v>308</v>
      </c>
      <c r="F357" s="60" t="s">
        <v>412</v>
      </c>
      <c r="G357" s="55">
        <f>N357*0.083</f>
        <v>0</v>
      </c>
      <c r="H357" s="55">
        <f>N357*0.0707</f>
        <v>0</v>
      </c>
      <c r="I357" s="55">
        <f>N357*0.404</f>
        <v>0</v>
      </c>
      <c r="J357" s="55">
        <f>N357*0.0652</f>
        <v>0</v>
      </c>
      <c r="K357" s="55">
        <f>N357*0.0406</f>
        <v>0</v>
      </c>
      <c r="L357" s="55">
        <f>N357*0.0153</f>
        <v>0</v>
      </c>
      <c r="M357" s="55">
        <f>N357*0.3212</f>
        <v>0</v>
      </c>
      <c r="N357" s="55">
        <f>[5]PPNE5!J357</f>
        <v>0</v>
      </c>
      <c r="O357" s="110">
        <f>IFERROR(N357/$N$19*100,"0.00")</f>
        <v>0</v>
      </c>
    </row>
    <row r="358" spans="1:15" ht="12.75" x14ac:dyDescent="0.2">
      <c r="A358" s="64">
        <v>2</v>
      </c>
      <c r="B358" s="65">
        <v>4</v>
      </c>
      <c r="C358" s="65">
        <v>2</v>
      </c>
      <c r="D358" s="65">
        <v>2</v>
      </c>
      <c r="E358" s="57"/>
      <c r="F358" s="75" t="s">
        <v>413</v>
      </c>
      <c r="G358" s="66">
        <f t="shared" ref="G358:N358" si="206">+G359+G360+G361</f>
        <v>0</v>
      </c>
      <c r="H358" s="66">
        <f t="shared" si="206"/>
        <v>0</v>
      </c>
      <c r="I358" s="66">
        <f t="shared" si="206"/>
        <v>0</v>
      </c>
      <c r="J358" s="66">
        <f t="shared" si="206"/>
        <v>0</v>
      </c>
      <c r="K358" s="66">
        <f t="shared" si="206"/>
        <v>0</v>
      </c>
      <c r="L358" s="66">
        <f t="shared" si="206"/>
        <v>0</v>
      </c>
      <c r="M358" s="66">
        <f t="shared" si="206"/>
        <v>0</v>
      </c>
      <c r="N358" s="66">
        <f t="shared" si="206"/>
        <v>0</v>
      </c>
      <c r="O358" s="120">
        <v>0</v>
      </c>
    </row>
    <row r="359" spans="1:15" ht="22.5" x14ac:dyDescent="0.2">
      <c r="A359" s="56">
        <v>2</v>
      </c>
      <c r="B359" s="57">
        <v>4</v>
      </c>
      <c r="C359" s="57">
        <v>2</v>
      </c>
      <c r="D359" s="57">
        <v>2</v>
      </c>
      <c r="E359" s="57" t="s">
        <v>308</v>
      </c>
      <c r="F359" s="60" t="s">
        <v>414</v>
      </c>
      <c r="G359" s="55">
        <f>N359*0.083</f>
        <v>0</v>
      </c>
      <c r="H359" s="55">
        <f>N359*0.0707</f>
        <v>0</v>
      </c>
      <c r="I359" s="55">
        <f>N359*0.404</f>
        <v>0</v>
      </c>
      <c r="J359" s="55">
        <f>N359*0.0652</f>
        <v>0</v>
      </c>
      <c r="K359" s="55">
        <f>N359*0.0406</f>
        <v>0</v>
      </c>
      <c r="L359" s="55">
        <f>N359*0.0153</f>
        <v>0</v>
      </c>
      <c r="M359" s="55">
        <f>N359*0.3212</f>
        <v>0</v>
      </c>
      <c r="N359" s="55">
        <f>[5]PPNE5!J359</f>
        <v>0</v>
      </c>
      <c r="O359" s="110">
        <f>IFERROR(N359/$N$19*100,"0.00")</f>
        <v>0</v>
      </c>
    </row>
    <row r="360" spans="1:15" ht="22.5" x14ac:dyDescent="0.2">
      <c r="A360" s="56">
        <v>2</v>
      </c>
      <c r="B360" s="57">
        <v>4</v>
      </c>
      <c r="C360" s="57">
        <v>2</v>
      </c>
      <c r="D360" s="57">
        <v>2</v>
      </c>
      <c r="E360" s="57" t="s">
        <v>309</v>
      </c>
      <c r="F360" s="60" t="s">
        <v>415</v>
      </c>
      <c r="G360" s="55">
        <f>N360*0.083</f>
        <v>0</v>
      </c>
      <c r="H360" s="55">
        <f>N360*0.0707</f>
        <v>0</v>
      </c>
      <c r="I360" s="55">
        <f>N360*0.404</f>
        <v>0</v>
      </c>
      <c r="J360" s="55">
        <f>N360*0.0652</f>
        <v>0</v>
      </c>
      <c r="K360" s="55">
        <f>N360*0.0406</f>
        <v>0</v>
      </c>
      <c r="L360" s="55">
        <f>N360*0.0153</f>
        <v>0</v>
      </c>
      <c r="M360" s="55">
        <f>N360*0.3212</f>
        <v>0</v>
      </c>
      <c r="N360" s="55">
        <f>[5]PPNE5!J360</f>
        <v>0</v>
      </c>
      <c r="O360" s="110">
        <f>IFERROR(N360/$N$19*100,"0.00")</f>
        <v>0</v>
      </c>
    </row>
    <row r="361" spans="1:15" ht="22.5" x14ac:dyDescent="0.2">
      <c r="A361" s="56">
        <v>2</v>
      </c>
      <c r="B361" s="57">
        <v>4</v>
      </c>
      <c r="C361" s="57">
        <v>2</v>
      </c>
      <c r="D361" s="57">
        <v>2</v>
      </c>
      <c r="E361" s="57" t="s">
        <v>310</v>
      </c>
      <c r="F361" s="60" t="s">
        <v>416</v>
      </c>
      <c r="G361" s="55">
        <f>N361*0.083</f>
        <v>0</v>
      </c>
      <c r="H361" s="55">
        <f>N361*0.0707</f>
        <v>0</v>
      </c>
      <c r="I361" s="55">
        <f>N361*0.404</f>
        <v>0</v>
      </c>
      <c r="J361" s="55">
        <f>N361*0.0652</f>
        <v>0</v>
      </c>
      <c r="K361" s="55">
        <f>N361*0.0406</f>
        <v>0</v>
      </c>
      <c r="L361" s="55">
        <f>N361*0.0153</f>
        <v>0</v>
      </c>
      <c r="M361" s="55">
        <f>N361*0.3212</f>
        <v>0</v>
      </c>
      <c r="N361" s="55">
        <f>[5]PPNE5!J361</f>
        <v>0</v>
      </c>
      <c r="O361" s="110">
        <f>IFERROR(N361/$N$19*100,"0.00")</f>
        <v>0</v>
      </c>
    </row>
    <row r="362" spans="1:15" ht="12.75" x14ac:dyDescent="0.2">
      <c r="A362" s="61">
        <v>2</v>
      </c>
      <c r="B362" s="65">
        <v>4</v>
      </c>
      <c r="C362" s="65">
        <v>2</v>
      </c>
      <c r="D362" s="65">
        <v>3</v>
      </c>
      <c r="E362" s="65"/>
      <c r="F362" s="75" t="s">
        <v>417</v>
      </c>
      <c r="G362" s="66">
        <f>G363+G364+G365</f>
        <v>0</v>
      </c>
      <c r="H362" s="66">
        <f t="shared" ref="H362:N362" si="207">H363+H364+H365</f>
        <v>0</v>
      </c>
      <c r="I362" s="66">
        <f t="shared" si="207"/>
        <v>0</v>
      </c>
      <c r="J362" s="66">
        <f t="shared" si="207"/>
        <v>0</v>
      </c>
      <c r="K362" s="66">
        <f t="shared" si="207"/>
        <v>0</v>
      </c>
      <c r="L362" s="66">
        <f t="shared" si="207"/>
        <v>0</v>
      </c>
      <c r="M362" s="66">
        <f t="shared" si="207"/>
        <v>0</v>
      </c>
      <c r="N362" s="66">
        <f t="shared" si="207"/>
        <v>0</v>
      </c>
      <c r="O362" s="122">
        <f>O363+O364+O365</f>
        <v>0</v>
      </c>
    </row>
    <row r="363" spans="1:15" ht="22.5" x14ac:dyDescent="0.2">
      <c r="A363" s="54">
        <v>2</v>
      </c>
      <c r="B363" s="57">
        <v>4</v>
      </c>
      <c r="C363" s="57">
        <v>2</v>
      </c>
      <c r="D363" s="57">
        <v>3</v>
      </c>
      <c r="E363" s="57" t="s">
        <v>308</v>
      </c>
      <c r="F363" s="60" t="s">
        <v>418</v>
      </c>
      <c r="G363" s="55">
        <f>N363*0.083</f>
        <v>0</v>
      </c>
      <c r="H363" s="55">
        <f>N363*0.0707</f>
        <v>0</v>
      </c>
      <c r="I363" s="55">
        <f>N363*0.404</f>
        <v>0</v>
      </c>
      <c r="J363" s="55">
        <f>N363*0.0652</f>
        <v>0</v>
      </c>
      <c r="K363" s="55">
        <f>N363*0.0406</f>
        <v>0</v>
      </c>
      <c r="L363" s="55">
        <f>N363*0.0153</f>
        <v>0</v>
      </c>
      <c r="M363" s="55">
        <f>N363*0.3212</f>
        <v>0</v>
      </c>
      <c r="N363" s="55">
        <f>[5]PPNE5!J363</f>
        <v>0</v>
      </c>
      <c r="O363" s="110">
        <f>IFERROR(N363/$N$19*100,"0.00")</f>
        <v>0</v>
      </c>
    </row>
    <row r="364" spans="1:15" ht="12.75" x14ac:dyDescent="0.2">
      <c r="A364" s="54">
        <v>2</v>
      </c>
      <c r="B364" s="57">
        <v>4</v>
      </c>
      <c r="C364" s="57">
        <v>2</v>
      </c>
      <c r="D364" s="57">
        <v>3</v>
      </c>
      <c r="E364" s="57" t="s">
        <v>309</v>
      </c>
      <c r="F364" s="60" t="s">
        <v>419</v>
      </c>
      <c r="G364" s="55">
        <f>N364*0.083</f>
        <v>0</v>
      </c>
      <c r="H364" s="55">
        <f>N364*0.0707</f>
        <v>0</v>
      </c>
      <c r="I364" s="55">
        <f>N364*0.404</f>
        <v>0</v>
      </c>
      <c r="J364" s="55">
        <f>N364*0.0652</f>
        <v>0</v>
      </c>
      <c r="K364" s="55">
        <f>N364*0.0406</f>
        <v>0</v>
      </c>
      <c r="L364" s="55">
        <f>N364*0.0153</f>
        <v>0</v>
      </c>
      <c r="M364" s="55">
        <f>N364*0.3212</f>
        <v>0</v>
      </c>
      <c r="N364" s="55">
        <f>[5]PPNE5!J364</f>
        <v>0</v>
      </c>
      <c r="O364" s="110">
        <f>IFERROR(N364/$N$19*100,"0.00")</f>
        <v>0</v>
      </c>
    </row>
    <row r="365" spans="1:15" ht="22.5" x14ac:dyDescent="0.2">
      <c r="A365" s="54">
        <v>2</v>
      </c>
      <c r="B365" s="57">
        <v>4</v>
      </c>
      <c r="C365" s="57">
        <v>2</v>
      </c>
      <c r="D365" s="57">
        <v>3</v>
      </c>
      <c r="E365" s="57" t="s">
        <v>310</v>
      </c>
      <c r="F365" s="60" t="s">
        <v>420</v>
      </c>
      <c r="G365" s="55">
        <f>N365*0.083</f>
        <v>0</v>
      </c>
      <c r="H365" s="55">
        <f>N365*0.0707</f>
        <v>0</v>
      </c>
      <c r="I365" s="55">
        <f>N365*0.404</f>
        <v>0</v>
      </c>
      <c r="J365" s="55">
        <f>N365*0.0652</f>
        <v>0</v>
      </c>
      <c r="K365" s="55">
        <f>N365*0.0406</f>
        <v>0</v>
      </c>
      <c r="L365" s="55">
        <f>N365*0.0153</f>
        <v>0</v>
      </c>
      <c r="M365" s="55">
        <f>N365*0.3212</f>
        <v>0</v>
      </c>
      <c r="N365" s="55">
        <f>[5]PPNE5!J365</f>
        <v>0</v>
      </c>
      <c r="O365" s="110">
        <f>IFERROR(N365/$N$19*100,"0.00")</f>
        <v>0</v>
      </c>
    </row>
    <row r="366" spans="1:15" ht="12.75" x14ac:dyDescent="0.2">
      <c r="A366" s="86">
        <v>2</v>
      </c>
      <c r="B366" s="84">
        <v>4</v>
      </c>
      <c r="C366" s="84">
        <v>4</v>
      </c>
      <c r="D366" s="84"/>
      <c r="E366" s="84"/>
      <c r="F366" s="87" t="s">
        <v>421</v>
      </c>
      <c r="G366" s="330">
        <f>+G367</f>
        <v>0</v>
      </c>
      <c r="H366" s="330">
        <f t="shared" ref="H366:N366" si="208">+H367</f>
        <v>0</v>
      </c>
      <c r="I366" s="330">
        <f t="shared" si="208"/>
        <v>0</v>
      </c>
      <c r="J366" s="330">
        <f t="shared" si="208"/>
        <v>0</v>
      </c>
      <c r="K366" s="330">
        <f t="shared" si="208"/>
        <v>0</v>
      </c>
      <c r="L366" s="330">
        <f t="shared" si="208"/>
        <v>0</v>
      </c>
      <c r="M366" s="330">
        <f t="shared" si="208"/>
        <v>0</v>
      </c>
      <c r="N366" s="330">
        <f t="shared" si="208"/>
        <v>0</v>
      </c>
      <c r="O366" s="119">
        <v>0</v>
      </c>
    </row>
    <row r="367" spans="1:15" ht="12.75" x14ac:dyDescent="0.2">
      <c r="A367" s="61">
        <v>2</v>
      </c>
      <c r="B367" s="65">
        <v>4</v>
      </c>
      <c r="C367" s="65">
        <v>4</v>
      </c>
      <c r="D367" s="65">
        <v>1</v>
      </c>
      <c r="E367" s="65"/>
      <c r="F367" s="75" t="s">
        <v>422</v>
      </c>
      <c r="G367" s="66">
        <f>+G368+G369+G370</f>
        <v>0</v>
      </c>
      <c r="H367" s="66">
        <f t="shared" ref="H367:N367" si="209">+H368+H369+H370</f>
        <v>0</v>
      </c>
      <c r="I367" s="66">
        <f t="shared" si="209"/>
        <v>0</v>
      </c>
      <c r="J367" s="66">
        <f t="shared" si="209"/>
        <v>0</v>
      </c>
      <c r="K367" s="66">
        <f t="shared" si="209"/>
        <v>0</v>
      </c>
      <c r="L367" s="66">
        <f t="shared" si="209"/>
        <v>0</v>
      </c>
      <c r="M367" s="66">
        <f t="shared" si="209"/>
        <v>0</v>
      </c>
      <c r="N367" s="66">
        <f t="shared" si="209"/>
        <v>0</v>
      </c>
      <c r="O367" s="122">
        <f>+O368+O369+O370</f>
        <v>0</v>
      </c>
    </row>
    <row r="368" spans="1:15" ht="22.5" x14ac:dyDescent="0.2">
      <c r="A368" s="54">
        <v>2</v>
      </c>
      <c r="B368" s="57">
        <v>4</v>
      </c>
      <c r="C368" s="57">
        <v>4</v>
      </c>
      <c r="D368" s="57">
        <v>1</v>
      </c>
      <c r="E368" s="57" t="s">
        <v>308</v>
      </c>
      <c r="F368" s="60" t="s">
        <v>423</v>
      </c>
      <c r="G368" s="55">
        <f>N368*0.083</f>
        <v>0</v>
      </c>
      <c r="H368" s="55">
        <f>N368*0.0707</f>
        <v>0</v>
      </c>
      <c r="I368" s="55">
        <f>N368*0.404</f>
        <v>0</v>
      </c>
      <c r="J368" s="55">
        <f>N368*0.0652</f>
        <v>0</v>
      </c>
      <c r="K368" s="55">
        <f>N368*0.0406</f>
        <v>0</v>
      </c>
      <c r="L368" s="55">
        <f>N368*0.0153</f>
        <v>0</v>
      </c>
      <c r="M368" s="55">
        <f>N368*0.3212</f>
        <v>0</v>
      </c>
      <c r="N368" s="55">
        <f>[5]PPNE5!J368</f>
        <v>0</v>
      </c>
      <c r="O368" s="110">
        <f>IFERROR(N368/$N$19*100,"0.00")</f>
        <v>0</v>
      </c>
    </row>
    <row r="369" spans="1:15" ht="12.75" x14ac:dyDescent="0.2">
      <c r="A369" s="54">
        <v>2</v>
      </c>
      <c r="B369" s="57">
        <v>4</v>
      </c>
      <c r="C369" s="57">
        <v>4</v>
      </c>
      <c r="D369" s="57">
        <v>1</v>
      </c>
      <c r="E369" s="57" t="s">
        <v>309</v>
      </c>
      <c r="F369" s="60" t="s">
        <v>424</v>
      </c>
      <c r="G369" s="55">
        <f>N369*0.083</f>
        <v>0</v>
      </c>
      <c r="H369" s="55">
        <f>N369*0.0707</f>
        <v>0</v>
      </c>
      <c r="I369" s="55">
        <f>N369*0.404</f>
        <v>0</v>
      </c>
      <c r="J369" s="55">
        <f>N369*0.0652</f>
        <v>0</v>
      </c>
      <c r="K369" s="55">
        <f>N369*0.0406</f>
        <v>0</v>
      </c>
      <c r="L369" s="55">
        <f>N369*0.0153</f>
        <v>0</v>
      </c>
      <c r="M369" s="55">
        <f>N369*0.3212</f>
        <v>0</v>
      </c>
      <c r="N369" s="55">
        <f>[5]PPNE5!J369</f>
        <v>0</v>
      </c>
      <c r="O369" s="110">
        <f>IFERROR(N369/$N$19*100,"0.00")</f>
        <v>0</v>
      </c>
    </row>
    <row r="370" spans="1:15" ht="22.5" x14ac:dyDescent="0.2">
      <c r="A370" s="54">
        <v>2</v>
      </c>
      <c r="B370" s="57">
        <v>4</v>
      </c>
      <c r="C370" s="57">
        <v>4</v>
      </c>
      <c r="D370" s="57">
        <v>1</v>
      </c>
      <c r="E370" s="57" t="s">
        <v>310</v>
      </c>
      <c r="F370" s="60" t="s">
        <v>425</v>
      </c>
      <c r="G370" s="55">
        <f>N370*0.083</f>
        <v>0</v>
      </c>
      <c r="H370" s="55">
        <f>N370*0.0707</f>
        <v>0</v>
      </c>
      <c r="I370" s="55">
        <f>N370*0.404</f>
        <v>0</v>
      </c>
      <c r="J370" s="55">
        <f>N370*0.0652</f>
        <v>0</v>
      </c>
      <c r="K370" s="55">
        <f>N370*0.0406</f>
        <v>0</v>
      </c>
      <c r="L370" s="55">
        <f>N370*0.0153</f>
        <v>0</v>
      </c>
      <c r="M370" s="55">
        <f>N370*0.3212</f>
        <v>0</v>
      </c>
      <c r="N370" s="55">
        <f>[5]PPNE5!J370</f>
        <v>0</v>
      </c>
      <c r="O370" s="110">
        <f>IFERROR(N370/$N$19*100,"0.00")</f>
        <v>0</v>
      </c>
    </row>
    <row r="371" spans="1:15" ht="12.75" x14ac:dyDescent="0.2">
      <c r="A371" s="86">
        <v>2</v>
      </c>
      <c r="B371" s="84">
        <v>4</v>
      </c>
      <c r="C371" s="84">
        <v>6</v>
      </c>
      <c r="D371" s="84"/>
      <c r="E371" s="84"/>
      <c r="F371" s="87" t="s">
        <v>426</v>
      </c>
      <c r="G371" s="330">
        <f t="shared" ref="G371:N371" si="210">+G372+G374+G376+G378</f>
        <v>0</v>
      </c>
      <c r="H371" s="330">
        <f t="shared" si="210"/>
        <v>0</v>
      </c>
      <c r="I371" s="330">
        <f t="shared" si="210"/>
        <v>0</v>
      </c>
      <c r="J371" s="330">
        <f t="shared" si="210"/>
        <v>0</v>
      </c>
      <c r="K371" s="330">
        <f t="shared" si="210"/>
        <v>0</v>
      </c>
      <c r="L371" s="330">
        <f t="shared" si="210"/>
        <v>0</v>
      </c>
      <c r="M371" s="330">
        <f t="shared" si="210"/>
        <v>0</v>
      </c>
      <c r="N371" s="330">
        <f t="shared" si="210"/>
        <v>0</v>
      </c>
      <c r="O371" s="119">
        <v>0</v>
      </c>
    </row>
    <row r="372" spans="1:15" ht="12.75" x14ac:dyDescent="0.2">
      <c r="A372" s="67">
        <v>2</v>
      </c>
      <c r="B372" s="65">
        <v>4</v>
      </c>
      <c r="C372" s="65">
        <v>6</v>
      </c>
      <c r="D372" s="65">
        <v>1</v>
      </c>
      <c r="E372" s="65"/>
      <c r="F372" s="75" t="s">
        <v>427</v>
      </c>
      <c r="G372" s="66">
        <f t="shared" ref="G372:O372" si="211">+G373</f>
        <v>0</v>
      </c>
      <c r="H372" s="66">
        <f t="shared" si="211"/>
        <v>0</v>
      </c>
      <c r="I372" s="66">
        <f t="shared" si="211"/>
        <v>0</v>
      </c>
      <c r="J372" s="66">
        <f t="shared" si="211"/>
        <v>0</v>
      </c>
      <c r="K372" s="66">
        <f t="shared" si="211"/>
        <v>0</v>
      </c>
      <c r="L372" s="66">
        <f t="shared" si="211"/>
        <v>0</v>
      </c>
      <c r="M372" s="66">
        <f t="shared" si="211"/>
        <v>0</v>
      </c>
      <c r="N372" s="66">
        <f t="shared" si="211"/>
        <v>0</v>
      </c>
      <c r="O372" s="121">
        <f t="shared" si="211"/>
        <v>0</v>
      </c>
    </row>
    <row r="373" spans="1:15" ht="12.75" x14ac:dyDescent="0.2">
      <c r="A373" s="62">
        <v>2</v>
      </c>
      <c r="B373" s="57">
        <v>4</v>
      </c>
      <c r="C373" s="57">
        <v>6</v>
      </c>
      <c r="D373" s="57">
        <v>1</v>
      </c>
      <c r="E373" s="57" t="s">
        <v>308</v>
      </c>
      <c r="F373" s="60" t="s">
        <v>427</v>
      </c>
      <c r="G373" s="55">
        <f>N373*0.083</f>
        <v>0</v>
      </c>
      <c r="H373" s="55">
        <f>N373*0.0707</f>
        <v>0</v>
      </c>
      <c r="I373" s="55">
        <f>N373*0.404</f>
        <v>0</v>
      </c>
      <c r="J373" s="55">
        <f>N373*0.0652</f>
        <v>0</v>
      </c>
      <c r="K373" s="55">
        <f>N373*0.0406</f>
        <v>0</v>
      </c>
      <c r="L373" s="55">
        <f>N373*0.0153</f>
        <v>0</v>
      </c>
      <c r="M373" s="55">
        <f>N373*0.3212</f>
        <v>0</v>
      </c>
      <c r="N373" s="55">
        <f>[5]PPNE5!J373</f>
        <v>0</v>
      </c>
      <c r="O373" s="110">
        <f>IFERROR(N373/$N$19*100,"0.00")</f>
        <v>0</v>
      </c>
    </row>
    <row r="374" spans="1:15" ht="12.75" x14ac:dyDescent="0.2">
      <c r="A374" s="131">
        <v>2</v>
      </c>
      <c r="B374" s="127">
        <v>4</v>
      </c>
      <c r="C374" s="127">
        <v>6</v>
      </c>
      <c r="D374" s="127">
        <v>2</v>
      </c>
      <c r="E374" s="127"/>
      <c r="F374" s="128" t="s">
        <v>428</v>
      </c>
      <c r="G374" s="332">
        <f t="shared" ref="G374:N374" si="212">+G375</f>
        <v>0</v>
      </c>
      <c r="H374" s="332">
        <f t="shared" si="212"/>
        <v>0</v>
      </c>
      <c r="I374" s="332">
        <f t="shared" si="212"/>
        <v>0</v>
      </c>
      <c r="J374" s="332">
        <f t="shared" si="212"/>
        <v>0</v>
      </c>
      <c r="K374" s="332">
        <f t="shared" si="212"/>
        <v>0</v>
      </c>
      <c r="L374" s="332">
        <f t="shared" si="212"/>
        <v>0</v>
      </c>
      <c r="M374" s="332">
        <f t="shared" si="212"/>
        <v>0</v>
      </c>
      <c r="N374" s="332">
        <f t="shared" si="212"/>
        <v>0</v>
      </c>
      <c r="O374" s="133">
        <v>0</v>
      </c>
    </row>
    <row r="375" spans="1:15" ht="12.75" x14ac:dyDescent="0.2">
      <c r="A375" s="62">
        <v>2</v>
      </c>
      <c r="B375" s="57">
        <v>4</v>
      </c>
      <c r="C375" s="57">
        <v>6</v>
      </c>
      <c r="D375" s="57">
        <v>2</v>
      </c>
      <c r="E375" s="57" t="s">
        <v>308</v>
      </c>
      <c r="F375" s="60" t="s">
        <v>428</v>
      </c>
      <c r="G375" s="55">
        <f>N375*0.083</f>
        <v>0</v>
      </c>
      <c r="H375" s="55">
        <f>N375*0.0707</f>
        <v>0</v>
      </c>
      <c r="I375" s="55">
        <f>N375*0.404</f>
        <v>0</v>
      </c>
      <c r="J375" s="55">
        <f>N375*0.0652</f>
        <v>0</v>
      </c>
      <c r="K375" s="55">
        <f>N375*0.0406</f>
        <v>0</v>
      </c>
      <c r="L375" s="55">
        <f>N375*0.0153</f>
        <v>0</v>
      </c>
      <c r="M375" s="55">
        <f>N375*0.3212</f>
        <v>0</v>
      </c>
      <c r="N375" s="55">
        <f>[5]PPNE5!J375</f>
        <v>0</v>
      </c>
      <c r="O375" s="110">
        <f>IFERROR(N375/$N$19*100,"0.00")</f>
        <v>0</v>
      </c>
    </row>
    <row r="376" spans="1:15" ht="12.75" x14ac:dyDescent="0.2">
      <c r="A376" s="67">
        <v>2</v>
      </c>
      <c r="B376" s="65">
        <v>4</v>
      </c>
      <c r="C376" s="65">
        <v>6</v>
      </c>
      <c r="D376" s="65">
        <v>3</v>
      </c>
      <c r="E376" s="57"/>
      <c r="F376" s="75" t="s">
        <v>429</v>
      </c>
      <c r="G376" s="66">
        <f t="shared" ref="G376:N376" si="213">+G377</f>
        <v>0</v>
      </c>
      <c r="H376" s="66">
        <f t="shared" si="213"/>
        <v>0</v>
      </c>
      <c r="I376" s="66">
        <f t="shared" si="213"/>
        <v>0</v>
      </c>
      <c r="J376" s="66">
        <f t="shared" si="213"/>
        <v>0</v>
      </c>
      <c r="K376" s="66">
        <f t="shared" si="213"/>
        <v>0</v>
      </c>
      <c r="L376" s="66">
        <f t="shared" si="213"/>
        <v>0</v>
      </c>
      <c r="M376" s="66">
        <f t="shared" si="213"/>
        <v>0</v>
      </c>
      <c r="N376" s="66">
        <f t="shared" si="213"/>
        <v>0</v>
      </c>
      <c r="O376" s="120">
        <v>0</v>
      </c>
    </row>
    <row r="377" spans="1:15" ht="12.75" x14ac:dyDescent="0.2">
      <c r="A377" s="62">
        <v>2</v>
      </c>
      <c r="B377" s="57">
        <v>4</v>
      </c>
      <c r="C377" s="57">
        <v>6</v>
      </c>
      <c r="D377" s="57">
        <v>3</v>
      </c>
      <c r="E377" s="57" t="s">
        <v>308</v>
      </c>
      <c r="F377" s="60" t="s">
        <v>429</v>
      </c>
      <c r="G377" s="55">
        <f>N377*0.083</f>
        <v>0</v>
      </c>
      <c r="H377" s="55">
        <f>N377*0.0707</f>
        <v>0</v>
      </c>
      <c r="I377" s="55">
        <f>N377*0.404</f>
        <v>0</v>
      </c>
      <c r="J377" s="55">
        <f>N377*0.0652</f>
        <v>0</v>
      </c>
      <c r="K377" s="55">
        <f>N377*0.0406</f>
        <v>0</v>
      </c>
      <c r="L377" s="55">
        <f>N377*0.0153</f>
        <v>0</v>
      </c>
      <c r="M377" s="55">
        <f>N377*0.3212</f>
        <v>0</v>
      </c>
      <c r="N377" s="55">
        <f>[5]PPNE5!J377</f>
        <v>0</v>
      </c>
      <c r="O377" s="110">
        <f>IFERROR(N377/$N$19*100,"0.00")</f>
        <v>0</v>
      </c>
    </row>
    <row r="378" spans="1:15" ht="12.75" x14ac:dyDescent="0.2">
      <c r="A378" s="67">
        <v>2</v>
      </c>
      <c r="B378" s="65">
        <v>4</v>
      </c>
      <c r="C378" s="65">
        <v>6</v>
      </c>
      <c r="D378" s="65">
        <v>4</v>
      </c>
      <c r="E378" s="65"/>
      <c r="F378" s="75" t="s">
        <v>430</v>
      </c>
      <c r="G378" s="66">
        <f t="shared" ref="G378:N378" si="214">+G379</f>
        <v>0</v>
      </c>
      <c r="H378" s="66">
        <f t="shared" si="214"/>
        <v>0</v>
      </c>
      <c r="I378" s="66">
        <f t="shared" si="214"/>
        <v>0</v>
      </c>
      <c r="J378" s="66">
        <f t="shared" si="214"/>
        <v>0</v>
      </c>
      <c r="K378" s="66">
        <f t="shared" si="214"/>
        <v>0</v>
      </c>
      <c r="L378" s="66">
        <f t="shared" si="214"/>
        <v>0</v>
      </c>
      <c r="M378" s="66">
        <f t="shared" si="214"/>
        <v>0</v>
      </c>
      <c r="N378" s="66">
        <f t="shared" si="214"/>
        <v>0</v>
      </c>
      <c r="O378" s="120">
        <v>0</v>
      </c>
    </row>
    <row r="379" spans="1:15" ht="12.75" x14ac:dyDescent="0.2">
      <c r="A379" s="62">
        <v>2</v>
      </c>
      <c r="B379" s="57">
        <v>4</v>
      </c>
      <c r="C379" s="57">
        <v>6</v>
      </c>
      <c r="D379" s="57">
        <v>4</v>
      </c>
      <c r="E379" s="57" t="s">
        <v>308</v>
      </c>
      <c r="F379" s="60" t="s">
        <v>430</v>
      </c>
      <c r="G379" s="55">
        <f>N379*0.083</f>
        <v>0</v>
      </c>
      <c r="H379" s="55">
        <f>N379*0.0707</f>
        <v>0</v>
      </c>
      <c r="I379" s="55">
        <f>N379*0.404</f>
        <v>0</v>
      </c>
      <c r="J379" s="55">
        <f>N379*0.0652</f>
        <v>0</v>
      </c>
      <c r="K379" s="55">
        <f>N379*0.0406</f>
        <v>0</v>
      </c>
      <c r="L379" s="55">
        <f>N379*0.0153</f>
        <v>0</v>
      </c>
      <c r="M379" s="55">
        <f>N379*0.3212</f>
        <v>0</v>
      </c>
      <c r="N379" s="55">
        <f>[5]PPNE5!J379</f>
        <v>0</v>
      </c>
      <c r="O379" s="110">
        <f>IFERROR(N379/$N$19*100,"0.00")</f>
        <v>0</v>
      </c>
    </row>
    <row r="380" spans="1:15" ht="12.75" x14ac:dyDescent="0.2">
      <c r="A380" s="86">
        <v>2</v>
      </c>
      <c r="B380" s="84">
        <v>4</v>
      </c>
      <c r="C380" s="84">
        <v>7</v>
      </c>
      <c r="D380" s="84"/>
      <c r="E380" s="84"/>
      <c r="F380" s="87" t="s">
        <v>431</v>
      </c>
      <c r="G380" s="330">
        <f t="shared" ref="G380:N380" si="215">+G381+G383+G385</f>
        <v>0</v>
      </c>
      <c r="H380" s="330">
        <f t="shared" si="215"/>
        <v>0</v>
      </c>
      <c r="I380" s="330">
        <f t="shared" si="215"/>
        <v>0</v>
      </c>
      <c r="J380" s="330">
        <f t="shared" si="215"/>
        <v>0</v>
      </c>
      <c r="K380" s="330">
        <f t="shared" si="215"/>
        <v>0</v>
      </c>
      <c r="L380" s="330">
        <f t="shared" si="215"/>
        <v>0</v>
      </c>
      <c r="M380" s="330">
        <f t="shared" si="215"/>
        <v>0</v>
      </c>
      <c r="N380" s="330">
        <f t="shared" si="215"/>
        <v>0</v>
      </c>
      <c r="O380" s="119">
        <v>0</v>
      </c>
    </row>
    <row r="381" spans="1:15" ht="22.5" x14ac:dyDescent="0.2">
      <c r="A381" s="64">
        <v>2</v>
      </c>
      <c r="B381" s="65">
        <v>4</v>
      </c>
      <c r="C381" s="65">
        <v>7</v>
      </c>
      <c r="D381" s="65">
        <v>1</v>
      </c>
      <c r="E381" s="65"/>
      <c r="F381" s="75" t="s">
        <v>432</v>
      </c>
      <c r="G381" s="66">
        <f t="shared" ref="G381:O381" si="216">+G382</f>
        <v>0</v>
      </c>
      <c r="H381" s="66">
        <f t="shared" si="216"/>
        <v>0</v>
      </c>
      <c r="I381" s="66">
        <f t="shared" si="216"/>
        <v>0</v>
      </c>
      <c r="J381" s="66">
        <f t="shared" si="216"/>
        <v>0</v>
      </c>
      <c r="K381" s="66">
        <f t="shared" si="216"/>
        <v>0</v>
      </c>
      <c r="L381" s="66">
        <f t="shared" si="216"/>
        <v>0</v>
      </c>
      <c r="M381" s="66">
        <f t="shared" si="216"/>
        <v>0</v>
      </c>
      <c r="N381" s="55">
        <f>[5]PPNE5!J381</f>
        <v>0</v>
      </c>
      <c r="O381" s="121">
        <f t="shared" si="216"/>
        <v>0</v>
      </c>
    </row>
    <row r="382" spans="1:15" ht="12.75" x14ac:dyDescent="0.2">
      <c r="A382" s="62">
        <v>2</v>
      </c>
      <c r="B382" s="57">
        <v>4</v>
      </c>
      <c r="C382" s="57">
        <v>7</v>
      </c>
      <c r="D382" s="57">
        <v>1</v>
      </c>
      <c r="E382" s="57" t="s">
        <v>308</v>
      </c>
      <c r="F382" s="60" t="s">
        <v>433</v>
      </c>
      <c r="G382" s="55">
        <f>N382*0.083</f>
        <v>0</v>
      </c>
      <c r="H382" s="55">
        <f>N382*0.0707</f>
        <v>0</v>
      </c>
      <c r="I382" s="55">
        <f>N382*0.404</f>
        <v>0</v>
      </c>
      <c r="J382" s="55">
        <f>N382*0.0652</f>
        <v>0</v>
      </c>
      <c r="K382" s="55">
        <f>N382*0.0406</f>
        <v>0</v>
      </c>
      <c r="L382" s="55">
        <f>N382*0.0153</f>
        <v>0</v>
      </c>
      <c r="M382" s="55">
        <f>N382*0.3212</f>
        <v>0</v>
      </c>
      <c r="N382" s="55">
        <f>[5]PPNE5!J382</f>
        <v>0</v>
      </c>
      <c r="O382" s="110">
        <f>IFERROR(N382/$N$19*100,"0.00")</f>
        <v>0</v>
      </c>
    </row>
    <row r="383" spans="1:15" ht="12.75" x14ac:dyDescent="0.2">
      <c r="A383" s="67">
        <v>2</v>
      </c>
      <c r="B383" s="65">
        <v>4</v>
      </c>
      <c r="C383" s="65">
        <v>7</v>
      </c>
      <c r="D383" s="65">
        <v>2</v>
      </c>
      <c r="E383" s="65"/>
      <c r="F383" s="75" t="s">
        <v>434</v>
      </c>
      <c r="G383" s="66">
        <f t="shared" ref="G383:N383" si="217">+G384</f>
        <v>0</v>
      </c>
      <c r="H383" s="66">
        <f t="shared" si="217"/>
        <v>0</v>
      </c>
      <c r="I383" s="66">
        <f t="shared" si="217"/>
        <v>0</v>
      </c>
      <c r="J383" s="66">
        <f t="shared" si="217"/>
        <v>0</v>
      </c>
      <c r="K383" s="66">
        <f t="shared" si="217"/>
        <v>0</v>
      </c>
      <c r="L383" s="66">
        <f t="shared" si="217"/>
        <v>0</v>
      </c>
      <c r="M383" s="66">
        <f t="shared" si="217"/>
        <v>0</v>
      </c>
      <c r="N383" s="66">
        <f t="shared" si="217"/>
        <v>0</v>
      </c>
      <c r="O383" s="120">
        <v>0</v>
      </c>
    </row>
    <row r="384" spans="1:15" ht="12.75" x14ac:dyDescent="0.2">
      <c r="A384" s="62">
        <v>2</v>
      </c>
      <c r="B384" s="57">
        <v>4</v>
      </c>
      <c r="C384" s="57">
        <v>7</v>
      </c>
      <c r="D384" s="57">
        <v>2</v>
      </c>
      <c r="E384" s="57" t="s">
        <v>308</v>
      </c>
      <c r="F384" s="60" t="s">
        <v>435</v>
      </c>
      <c r="G384" s="55">
        <f>N384*0.083</f>
        <v>0</v>
      </c>
      <c r="H384" s="55">
        <f>N384*0.0707</f>
        <v>0</v>
      </c>
      <c r="I384" s="66"/>
      <c r="J384" s="66"/>
      <c r="K384" s="66"/>
      <c r="L384" s="66"/>
      <c r="M384" s="66"/>
      <c r="N384" s="55">
        <f>[5]PPNE5!J384</f>
        <v>0</v>
      </c>
      <c r="O384" s="110">
        <f>IFERROR(N384/$N$19*100,"0.00")</f>
        <v>0</v>
      </c>
    </row>
    <row r="385" spans="1:15" ht="12.75" x14ac:dyDescent="0.2">
      <c r="A385" s="67">
        <v>2</v>
      </c>
      <c r="B385" s="65">
        <v>4</v>
      </c>
      <c r="C385" s="65">
        <v>7</v>
      </c>
      <c r="D385" s="65">
        <v>3</v>
      </c>
      <c r="E385" s="65"/>
      <c r="F385" s="75" t="s">
        <v>436</v>
      </c>
      <c r="G385" s="66">
        <f t="shared" ref="G385:N385" si="218">+G386</f>
        <v>0</v>
      </c>
      <c r="H385" s="66">
        <f t="shared" si="218"/>
        <v>0</v>
      </c>
      <c r="I385" s="66">
        <f t="shared" si="218"/>
        <v>0</v>
      </c>
      <c r="J385" s="66">
        <f t="shared" si="218"/>
        <v>0</v>
      </c>
      <c r="K385" s="66">
        <f t="shared" si="218"/>
        <v>0</v>
      </c>
      <c r="L385" s="66">
        <f t="shared" si="218"/>
        <v>0</v>
      </c>
      <c r="M385" s="66">
        <f t="shared" si="218"/>
        <v>0</v>
      </c>
      <c r="N385" s="66">
        <f t="shared" si="218"/>
        <v>0</v>
      </c>
      <c r="O385" s="120">
        <v>0</v>
      </c>
    </row>
    <row r="386" spans="1:15" ht="12.75" x14ac:dyDescent="0.2">
      <c r="A386" s="62">
        <v>2</v>
      </c>
      <c r="B386" s="57">
        <v>4</v>
      </c>
      <c r="C386" s="57">
        <v>7</v>
      </c>
      <c r="D386" s="57">
        <v>3</v>
      </c>
      <c r="E386" s="57" t="s">
        <v>308</v>
      </c>
      <c r="F386" s="60" t="s">
        <v>436</v>
      </c>
      <c r="G386" s="55">
        <f>N386*0.083</f>
        <v>0</v>
      </c>
      <c r="H386" s="55">
        <f>N386*0.0707</f>
        <v>0</v>
      </c>
      <c r="I386" s="55">
        <f>N386*0.404</f>
        <v>0</v>
      </c>
      <c r="J386" s="55">
        <f>N386*0.0652</f>
        <v>0</v>
      </c>
      <c r="K386" s="55">
        <f>N386*0.0406</f>
        <v>0</v>
      </c>
      <c r="L386" s="55">
        <f>N386*0.0153</f>
        <v>0</v>
      </c>
      <c r="M386" s="55">
        <f>N386*0.3212</f>
        <v>0</v>
      </c>
      <c r="N386" s="55">
        <f>[5]PPNE5!J386</f>
        <v>0</v>
      </c>
      <c r="O386" s="110">
        <f>IFERROR(N386/$N$19*100,"0.00")</f>
        <v>0</v>
      </c>
    </row>
    <row r="387" spans="1:15" ht="12.75" x14ac:dyDescent="0.2">
      <c r="A387" s="86">
        <v>2</v>
      </c>
      <c r="B387" s="84">
        <v>4</v>
      </c>
      <c r="C387" s="84">
        <v>9</v>
      </c>
      <c r="D387" s="84"/>
      <c r="E387" s="84"/>
      <c r="F387" s="87" t="s">
        <v>437</v>
      </c>
      <c r="G387" s="330">
        <f t="shared" ref="G387:N387" si="219">+G388+G390+G392+G394</f>
        <v>0</v>
      </c>
      <c r="H387" s="330">
        <f t="shared" si="219"/>
        <v>0</v>
      </c>
      <c r="I387" s="330">
        <f t="shared" si="219"/>
        <v>0</v>
      </c>
      <c r="J387" s="330">
        <f t="shared" si="219"/>
        <v>0</v>
      </c>
      <c r="K387" s="330">
        <f t="shared" si="219"/>
        <v>0</v>
      </c>
      <c r="L387" s="330">
        <f t="shared" si="219"/>
        <v>0</v>
      </c>
      <c r="M387" s="330">
        <f t="shared" si="219"/>
        <v>0</v>
      </c>
      <c r="N387" s="330">
        <f t="shared" si="219"/>
        <v>0</v>
      </c>
      <c r="O387" s="119">
        <v>0</v>
      </c>
    </row>
    <row r="388" spans="1:15" ht="12.75" x14ac:dyDescent="0.2">
      <c r="A388" s="67">
        <v>2</v>
      </c>
      <c r="B388" s="65">
        <v>4</v>
      </c>
      <c r="C388" s="65">
        <v>9</v>
      </c>
      <c r="D388" s="65">
        <v>1</v>
      </c>
      <c r="E388" s="65"/>
      <c r="F388" s="75" t="s">
        <v>437</v>
      </c>
      <c r="G388" s="66">
        <f t="shared" ref="G388:O388" si="220">+G389</f>
        <v>0</v>
      </c>
      <c r="H388" s="66">
        <f t="shared" si="220"/>
        <v>0</v>
      </c>
      <c r="I388" s="66">
        <f t="shared" si="220"/>
        <v>0</v>
      </c>
      <c r="J388" s="66">
        <f t="shared" si="220"/>
        <v>0</v>
      </c>
      <c r="K388" s="66">
        <f t="shared" si="220"/>
        <v>0</v>
      </c>
      <c r="L388" s="66">
        <f t="shared" si="220"/>
        <v>0</v>
      </c>
      <c r="M388" s="66">
        <f t="shared" si="220"/>
        <v>0</v>
      </c>
      <c r="N388" s="66">
        <f t="shared" si="220"/>
        <v>0</v>
      </c>
      <c r="O388" s="121">
        <f t="shared" si="220"/>
        <v>0</v>
      </c>
    </row>
    <row r="389" spans="1:15" ht="12.75" x14ac:dyDescent="0.2">
      <c r="A389" s="62">
        <v>2</v>
      </c>
      <c r="B389" s="57">
        <v>4</v>
      </c>
      <c r="C389" s="57">
        <v>9</v>
      </c>
      <c r="D389" s="57">
        <v>1</v>
      </c>
      <c r="E389" s="57" t="s">
        <v>308</v>
      </c>
      <c r="F389" s="60" t="s">
        <v>437</v>
      </c>
      <c r="G389" s="55">
        <f>N389*0.083</f>
        <v>0</v>
      </c>
      <c r="H389" s="55">
        <f>N389*0.0707</f>
        <v>0</v>
      </c>
      <c r="I389" s="55">
        <f>N389*0.404</f>
        <v>0</v>
      </c>
      <c r="J389" s="55">
        <f>N389*0.0652</f>
        <v>0</v>
      </c>
      <c r="K389" s="55">
        <f>N389*0.0406</f>
        <v>0</v>
      </c>
      <c r="L389" s="55">
        <f>N389*0.0153</f>
        <v>0</v>
      </c>
      <c r="M389" s="55">
        <f>N389*0.3212</f>
        <v>0</v>
      </c>
      <c r="N389" s="55">
        <f>[5]PPNE5!J389</f>
        <v>0</v>
      </c>
      <c r="O389" s="110">
        <f>IFERROR(N389/$N$19*100,"0.00")</f>
        <v>0</v>
      </c>
    </row>
    <row r="390" spans="1:15" ht="12.75" x14ac:dyDescent="0.2">
      <c r="A390" s="67">
        <v>2</v>
      </c>
      <c r="B390" s="65">
        <v>4</v>
      </c>
      <c r="C390" s="65">
        <v>9</v>
      </c>
      <c r="D390" s="65">
        <v>2</v>
      </c>
      <c r="E390" s="65"/>
      <c r="F390" s="75" t="s">
        <v>438</v>
      </c>
      <c r="G390" s="66">
        <f t="shared" ref="G390:O390" si="221">+G391</f>
        <v>0</v>
      </c>
      <c r="H390" s="66">
        <f t="shared" si="221"/>
        <v>0</v>
      </c>
      <c r="I390" s="66">
        <f t="shared" si="221"/>
        <v>0</v>
      </c>
      <c r="J390" s="66">
        <f t="shared" si="221"/>
        <v>0</v>
      </c>
      <c r="K390" s="66">
        <f t="shared" si="221"/>
        <v>0</v>
      </c>
      <c r="L390" s="66">
        <f t="shared" si="221"/>
        <v>0</v>
      </c>
      <c r="M390" s="66">
        <f t="shared" si="221"/>
        <v>0</v>
      </c>
      <c r="N390" s="66">
        <f t="shared" si="221"/>
        <v>0</v>
      </c>
      <c r="O390" s="121">
        <f t="shared" si="221"/>
        <v>0</v>
      </c>
    </row>
    <row r="391" spans="1:15" ht="12.75" x14ac:dyDescent="0.2">
      <c r="A391" s="62">
        <v>2</v>
      </c>
      <c r="B391" s="57">
        <v>4</v>
      </c>
      <c r="C391" s="57">
        <v>9</v>
      </c>
      <c r="D391" s="57">
        <v>2</v>
      </c>
      <c r="E391" s="57" t="s">
        <v>308</v>
      </c>
      <c r="F391" s="60" t="s">
        <v>438</v>
      </c>
      <c r="G391" s="55">
        <f>N391*0.083</f>
        <v>0</v>
      </c>
      <c r="H391" s="55">
        <f>N391*0.0707</f>
        <v>0</v>
      </c>
      <c r="I391" s="55">
        <f>N391*0.404</f>
        <v>0</v>
      </c>
      <c r="J391" s="55">
        <f>N391*0.0652</f>
        <v>0</v>
      </c>
      <c r="K391" s="55">
        <f>N391*0.0406</f>
        <v>0</v>
      </c>
      <c r="L391" s="55">
        <f>N391*0.0153</f>
        <v>0</v>
      </c>
      <c r="M391" s="55">
        <f>N391*0.3212</f>
        <v>0</v>
      </c>
      <c r="N391" s="55">
        <f>[5]PPNE5!J391</f>
        <v>0</v>
      </c>
      <c r="O391" s="110">
        <f>IFERROR(N391/$N$19*100,"0.00")</f>
        <v>0</v>
      </c>
    </row>
    <row r="392" spans="1:15" ht="12.75" x14ac:dyDescent="0.2">
      <c r="A392" s="67">
        <v>2</v>
      </c>
      <c r="B392" s="65">
        <v>4</v>
      </c>
      <c r="C392" s="65">
        <v>9</v>
      </c>
      <c r="D392" s="65">
        <v>3</v>
      </c>
      <c r="E392" s="65"/>
      <c r="F392" s="75" t="s">
        <v>439</v>
      </c>
      <c r="G392" s="66">
        <f t="shared" ref="G392:O392" si="222">+G393</f>
        <v>0</v>
      </c>
      <c r="H392" s="66">
        <f t="shared" si="222"/>
        <v>0</v>
      </c>
      <c r="I392" s="66">
        <f t="shared" si="222"/>
        <v>0</v>
      </c>
      <c r="J392" s="66">
        <f t="shared" si="222"/>
        <v>0</v>
      </c>
      <c r="K392" s="66">
        <f t="shared" si="222"/>
        <v>0</v>
      </c>
      <c r="L392" s="66">
        <f t="shared" si="222"/>
        <v>0</v>
      </c>
      <c r="M392" s="66">
        <f t="shared" si="222"/>
        <v>0</v>
      </c>
      <c r="N392" s="66">
        <f t="shared" si="222"/>
        <v>0</v>
      </c>
      <c r="O392" s="121">
        <f t="shared" si="222"/>
        <v>0</v>
      </c>
    </row>
    <row r="393" spans="1:15" ht="12.75" x14ac:dyDescent="0.2">
      <c r="A393" s="62">
        <v>2</v>
      </c>
      <c r="B393" s="57">
        <v>4</v>
      </c>
      <c r="C393" s="57">
        <v>9</v>
      </c>
      <c r="D393" s="57">
        <v>3</v>
      </c>
      <c r="E393" s="57" t="s">
        <v>308</v>
      </c>
      <c r="F393" s="60" t="s">
        <v>439</v>
      </c>
      <c r="G393" s="55">
        <f>N393*0.083</f>
        <v>0</v>
      </c>
      <c r="H393" s="55">
        <f>N393*0.0707</f>
        <v>0</v>
      </c>
      <c r="I393" s="55">
        <f>N393*0.404</f>
        <v>0</v>
      </c>
      <c r="J393" s="55">
        <f>N393*0.0652</f>
        <v>0</v>
      </c>
      <c r="K393" s="55">
        <f>N393*0.0406</f>
        <v>0</v>
      </c>
      <c r="L393" s="55">
        <f>N393*0.0153</f>
        <v>0</v>
      </c>
      <c r="M393" s="55">
        <f>N393*0.3212</f>
        <v>0</v>
      </c>
      <c r="N393" s="55">
        <f>[5]PPNE5!J393</f>
        <v>0</v>
      </c>
      <c r="O393" s="110">
        <f>IFERROR(N393/$N$19*100,"0.00")</f>
        <v>0</v>
      </c>
    </row>
    <row r="394" spans="1:15" ht="12.75" x14ac:dyDescent="0.2">
      <c r="A394" s="67">
        <v>2</v>
      </c>
      <c r="B394" s="65">
        <v>4</v>
      </c>
      <c r="C394" s="65">
        <v>9</v>
      </c>
      <c r="D394" s="65">
        <v>4</v>
      </c>
      <c r="E394" s="65"/>
      <c r="F394" s="75" t="s">
        <v>440</v>
      </c>
      <c r="G394" s="66">
        <f t="shared" ref="G394:O394" si="223">+G395</f>
        <v>0</v>
      </c>
      <c r="H394" s="66">
        <f t="shared" si="223"/>
        <v>0</v>
      </c>
      <c r="I394" s="66">
        <f t="shared" si="223"/>
        <v>0</v>
      </c>
      <c r="J394" s="66">
        <f t="shared" si="223"/>
        <v>0</v>
      </c>
      <c r="K394" s="66">
        <f t="shared" si="223"/>
        <v>0</v>
      </c>
      <c r="L394" s="66">
        <f t="shared" si="223"/>
        <v>0</v>
      </c>
      <c r="M394" s="66">
        <f t="shared" si="223"/>
        <v>0</v>
      </c>
      <c r="N394" s="66">
        <f t="shared" si="223"/>
        <v>0</v>
      </c>
      <c r="O394" s="121">
        <f t="shared" si="223"/>
        <v>0</v>
      </c>
    </row>
    <row r="395" spans="1:15" ht="12.75" x14ac:dyDescent="0.2">
      <c r="A395" s="56">
        <v>2</v>
      </c>
      <c r="B395" s="57">
        <v>4</v>
      </c>
      <c r="C395" s="57">
        <v>9</v>
      </c>
      <c r="D395" s="57">
        <v>4</v>
      </c>
      <c r="E395" s="57" t="s">
        <v>308</v>
      </c>
      <c r="F395" s="60" t="s">
        <v>440</v>
      </c>
      <c r="G395" s="55">
        <f>N395*0.083</f>
        <v>0</v>
      </c>
      <c r="H395" s="55">
        <f>N395*0.0707</f>
        <v>0</v>
      </c>
      <c r="I395" s="55">
        <f>N395*0.404</f>
        <v>0</v>
      </c>
      <c r="J395" s="55">
        <f>N395*0.0652</f>
        <v>0</v>
      </c>
      <c r="K395" s="55">
        <f>N395*0.0406</f>
        <v>0</v>
      </c>
      <c r="L395" s="55">
        <f>N395*0.0153</f>
        <v>0</v>
      </c>
      <c r="M395" s="55">
        <f>N395*0.3212</f>
        <v>0</v>
      </c>
      <c r="N395" s="55">
        <f>[5]PPNE5!J395</f>
        <v>0</v>
      </c>
      <c r="O395" s="110">
        <f>IFERROR(N395/$N$19*100,"0.00")</f>
        <v>0</v>
      </c>
    </row>
    <row r="396" spans="1:15" ht="12.75" x14ac:dyDescent="0.2">
      <c r="A396" s="88">
        <v>2</v>
      </c>
      <c r="B396" s="89">
        <v>5</v>
      </c>
      <c r="C396" s="90"/>
      <c r="D396" s="90"/>
      <c r="E396" s="90"/>
      <c r="F396" s="91" t="s">
        <v>441</v>
      </c>
      <c r="G396" s="331">
        <f t="shared" ref="G396:N396" si="224">+G397+G399+G401</f>
        <v>0</v>
      </c>
      <c r="H396" s="331">
        <f t="shared" si="224"/>
        <v>0</v>
      </c>
      <c r="I396" s="331">
        <f t="shared" si="224"/>
        <v>0</v>
      </c>
      <c r="J396" s="331">
        <f t="shared" si="224"/>
        <v>0</v>
      </c>
      <c r="K396" s="331">
        <f t="shared" si="224"/>
        <v>0</v>
      </c>
      <c r="L396" s="331">
        <f t="shared" si="224"/>
        <v>0</v>
      </c>
      <c r="M396" s="331">
        <f t="shared" si="224"/>
        <v>0</v>
      </c>
      <c r="N396" s="331">
        <f t="shared" si="224"/>
        <v>0</v>
      </c>
      <c r="O396" s="118">
        <v>0</v>
      </c>
    </row>
    <row r="397" spans="1:15" ht="12.75" x14ac:dyDescent="0.2">
      <c r="A397" s="86">
        <v>2</v>
      </c>
      <c r="B397" s="84">
        <v>5</v>
      </c>
      <c r="C397" s="84">
        <v>1</v>
      </c>
      <c r="D397" s="84"/>
      <c r="E397" s="84"/>
      <c r="F397" s="87" t="s">
        <v>442</v>
      </c>
      <c r="G397" s="330">
        <f t="shared" ref="G397:N397" si="225">+G398</f>
        <v>0</v>
      </c>
      <c r="H397" s="330">
        <f t="shared" si="225"/>
        <v>0</v>
      </c>
      <c r="I397" s="330">
        <f t="shared" si="225"/>
        <v>0</v>
      </c>
      <c r="J397" s="330">
        <f t="shared" si="225"/>
        <v>0</v>
      </c>
      <c r="K397" s="330">
        <f t="shared" si="225"/>
        <v>0</v>
      </c>
      <c r="L397" s="330">
        <f t="shared" si="225"/>
        <v>0</v>
      </c>
      <c r="M397" s="330">
        <f t="shared" si="225"/>
        <v>0</v>
      </c>
      <c r="N397" s="330">
        <f t="shared" si="225"/>
        <v>0</v>
      </c>
      <c r="O397" s="119">
        <v>0</v>
      </c>
    </row>
    <row r="398" spans="1:15" ht="12.75" x14ac:dyDescent="0.2">
      <c r="A398" s="76">
        <v>2</v>
      </c>
      <c r="B398" s="77">
        <v>5</v>
      </c>
      <c r="C398" s="77">
        <v>1</v>
      </c>
      <c r="D398" s="77">
        <v>1</v>
      </c>
      <c r="E398" s="77" t="s">
        <v>308</v>
      </c>
      <c r="F398" s="78" t="s">
        <v>443</v>
      </c>
      <c r="G398" s="55">
        <f>N398*0.083</f>
        <v>0</v>
      </c>
      <c r="H398" s="55">
        <f>N398*0.0707</f>
        <v>0</v>
      </c>
      <c r="I398" s="55">
        <f>N398*0.404</f>
        <v>0</v>
      </c>
      <c r="J398" s="55">
        <f>N398*0.0652</f>
        <v>0</v>
      </c>
      <c r="K398" s="55">
        <f>N398*0.0406</f>
        <v>0</v>
      </c>
      <c r="L398" s="55">
        <f>N398*0.0153</f>
        <v>0</v>
      </c>
      <c r="M398" s="55">
        <f>N398*0.3212</f>
        <v>0</v>
      </c>
      <c r="N398" s="55">
        <f>[5]PPNE5!J398</f>
        <v>0</v>
      </c>
      <c r="O398" s="110">
        <f>IFERROR(N398/$N$19*100,"0.00")</f>
        <v>0</v>
      </c>
    </row>
    <row r="399" spans="1:15" ht="12.75" x14ac:dyDescent="0.2">
      <c r="A399" s="64">
        <v>2</v>
      </c>
      <c r="B399" s="65">
        <v>5</v>
      </c>
      <c r="C399" s="65">
        <v>1</v>
      </c>
      <c r="D399" s="65">
        <v>2</v>
      </c>
      <c r="E399" s="65"/>
      <c r="F399" s="75" t="s">
        <v>444</v>
      </c>
      <c r="G399" s="66">
        <f t="shared" ref="G399:O399" si="226">+G400</f>
        <v>0</v>
      </c>
      <c r="H399" s="66">
        <f t="shared" si="226"/>
        <v>0</v>
      </c>
      <c r="I399" s="66">
        <f t="shared" si="226"/>
        <v>0</v>
      </c>
      <c r="J399" s="66">
        <f t="shared" si="226"/>
        <v>0</v>
      </c>
      <c r="K399" s="66">
        <f t="shared" si="226"/>
        <v>0</v>
      </c>
      <c r="L399" s="66">
        <f t="shared" si="226"/>
        <v>0</v>
      </c>
      <c r="M399" s="66">
        <f t="shared" si="226"/>
        <v>0</v>
      </c>
      <c r="N399" s="66">
        <f t="shared" si="226"/>
        <v>0</v>
      </c>
      <c r="O399" s="121">
        <f t="shared" si="226"/>
        <v>0</v>
      </c>
    </row>
    <row r="400" spans="1:15" ht="12.75" x14ac:dyDescent="0.2">
      <c r="A400" s="56">
        <v>2</v>
      </c>
      <c r="B400" s="57">
        <v>5</v>
      </c>
      <c r="C400" s="57">
        <v>1</v>
      </c>
      <c r="D400" s="57">
        <v>2</v>
      </c>
      <c r="E400" s="57" t="s">
        <v>308</v>
      </c>
      <c r="F400" s="60" t="s">
        <v>444</v>
      </c>
      <c r="G400" s="55">
        <f>N400*0.083</f>
        <v>0</v>
      </c>
      <c r="H400" s="55">
        <f>N400*0.0707</f>
        <v>0</v>
      </c>
      <c r="I400" s="55">
        <f>N400*0.404</f>
        <v>0</v>
      </c>
      <c r="J400" s="55">
        <f>N400*0.0652</f>
        <v>0</v>
      </c>
      <c r="K400" s="55">
        <f>N400*0.0406</f>
        <v>0</v>
      </c>
      <c r="L400" s="55">
        <f>N400*0.0153</f>
        <v>0</v>
      </c>
      <c r="M400" s="55">
        <f>N400*0.3212</f>
        <v>0</v>
      </c>
      <c r="N400" s="55">
        <f>[5]PPNE5!J400</f>
        <v>0</v>
      </c>
      <c r="O400" s="110">
        <f>IFERROR(N400/$N$19*100,"0.00")</f>
        <v>0</v>
      </c>
    </row>
    <row r="401" spans="1:15" ht="12.75" x14ac:dyDescent="0.2">
      <c r="A401" s="64">
        <v>2</v>
      </c>
      <c r="B401" s="65">
        <v>5</v>
      </c>
      <c r="C401" s="65">
        <v>1</v>
      </c>
      <c r="D401" s="65">
        <v>3</v>
      </c>
      <c r="E401" s="65"/>
      <c r="F401" s="75" t="s">
        <v>445</v>
      </c>
      <c r="G401" s="66">
        <f t="shared" ref="G401:N401" si="227">+G402</f>
        <v>0</v>
      </c>
      <c r="H401" s="66">
        <f t="shared" si="227"/>
        <v>0</v>
      </c>
      <c r="I401" s="66">
        <f t="shared" si="227"/>
        <v>0</v>
      </c>
      <c r="J401" s="66">
        <f t="shared" si="227"/>
        <v>0</v>
      </c>
      <c r="K401" s="66">
        <f t="shared" si="227"/>
        <v>0</v>
      </c>
      <c r="L401" s="66">
        <f t="shared" si="227"/>
        <v>0</v>
      </c>
      <c r="M401" s="66">
        <f t="shared" si="227"/>
        <v>0</v>
      </c>
      <c r="N401" s="66">
        <f t="shared" si="227"/>
        <v>0</v>
      </c>
      <c r="O401" s="120">
        <v>0</v>
      </c>
    </row>
    <row r="402" spans="1:15" ht="12.75" x14ac:dyDescent="0.2">
      <c r="A402" s="56">
        <v>2</v>
      </c>
      <c r="B402" s="57">
        <v>5</v>
      </c>
      <c r="C402" s="57">
        <v>1</v>
      </c>
      <c r="D402" s="57">
        <v>3</v>
      </c>
      <c r="E402" s="57" t="s">
        <v>308</v>
      </c>
      <c r="F402" s="60" t="s">
        <v>445</v>
      </c>
      <c r="G402" s="55">
        <f>N402*0.083</f>
        <v>0</v>
      </c>
      <c r="H402" s="55">
        <f>N402*0.0707</f>
        <v>0</v>
      </c>
      <c r="I402" s="55">
        <f>N402*0.404</f>
        <v>0</v>
      </c>
      <c r="J402" s="55">
        <f>N402*0.0652</f>
        <v>0</v>
      </c>
      <c r="K402" s="55">
        <f>N402*0.0406</f>
        <v>0</v>
      </c>
      <c r="L402" s="55">
        <f>N402*0.0153</f>
        <v>0</v>
      </c>
      <c r="M402" s="55">
        <f>N402*0.3212</f>
        <v>0</v>
      </c>
      <c r="N402" s="55">
        <f>[5]PPNE5!J402</f>
        <v>0</v>
      </c>
      <c r="O402" s="110">
        <f>IFERROR(N402/$N$19*100,"0.00")</f>
        <v>0</v>
      </c>
    </row>
    <row r="403" spans="1:15" ht="12.75" x14ac:dyDescent="0.2">
      <c r="A403" s="88">
        <v>2</v>
      </c>
      <c r="B403" s="89">
        <v>6</v>
      </c>
      <c r="C403" s="90"/>
      <c r="D403" s="90"/>
      <c r="E403" s="90"/>
      <c r="F403" s="91" t="s">
        <v>254</v>
      </c>
      <c r="G403" s="331">
        <f t="shared" ref="G403:N403" si="228">+G404+G415+G424+G433+G440+G455+G460+G479</f>
        <v>844950.65969000012</v>
      </c>
      <c r="H403" s="331">
        <f t="shared" si="228"/>
        <v>719735.08000100008</v>
      </c>
      <c r="I403" s="331">
        <f t="shared" si="228"/>
        <v>4112771.8857200001</v>
      </c>
      <c r="J403" s="331">
        <f t="shared" si="228"/>
        <v>663744.37363599986</v>
      </c>
      <c r="K403" s="331">
        <f t="shared" si="228"/>
        <v>413313.21425799996</v>
      </c>
      <c r="L403" s="331">
        <f t="shared" si="228"/>
        <v>155755.96497900001</v>
      </c>
      <c r="M403" s="331">
        <f t="shared" si="228"/>
        <v>3269857.251716</v>
      </c>
      <c r="N403" s="331">
        <f t="shared" si="228"/>
        <v>10180128.43</v>
      </c>
      <c r="O403" s="118">
        <v>1.5151473464065734</v>
      </c>
    </row>
    <row r="404" spans="1:15" ht="12.75" x14ac:dyDescent="0.2">
      <c r="A404" s="86">
        <v>2</v>
      </c>
      <c r="B404" s="84">
        <v>6</v>
      </c>
      <c r="C404" s="84">
        <v>1</v>
      </c>
      <c r="D404" s="84"/>
      <c r="E404" s="84"/>
      <c r="F404" s="87" t="s">
        <v>255</v>
      </c>
      <c r="G404" s="330">
        <f t="shared" ref="G404:N404" si="229">+G405+G407+G409+G411+G413</f>
        <v>165898.44950000002</v>
      </c>
      <c r="H404" s="330">
        <f t="shared" si="229"/>
        <v>141313.49855000002</v>
      </c>
      <c r="I404" s="330">
        <f t="shared" si="229"/>
        <v>807505.70600000012</v>
      </c>
      <c r="J404" s="330">
        <f t="shared" si="229"/>
        <v>130320.22779999998</v>
      </c>
      <c r="K404" s="330">
        <f t="shared" si="229"/>
        <v>81150.325899999996</v>
      </c>
      <c r="L404" s="330">
        <f t="shared" si="229"/>
        <v>30581.280450000002</v>
      </c>
      <c r="M404" s="330">
        <f t="shared" si="229"/>
        <v>642007.01179999998</v>
      </c>
      <c r="N404" s="330">
        <f t="shared" si="229"/>
        <v>1998776.5</v>
      </c>
      <c r="O404" s="119">
        <v>0.29748553084165935</v>
      </c>
    </row>
    <row r="405" spans="1:15" ht="12.75" x14ac:dyDescent="0.2">
      <c r="A405" s="64">
        <v>2</v>
      </c>
      <c r="B405" s="65">
        <v>6</v>
      </c>
      <c r="C405" s="65">
        <v>1</v>
      </c>
      <c r="D405" s="65">
        <v>1</v>
      </c>
      <c r="E405" s="65"/>
      <c r="F405" s="61" t="s">
        <v>256</v>
      </c>
      <c r="G405" s="66">
        <f t="shared" ref="G405:O405" si="230">+G406</f>
        <v>47562.942500000005</v>
      </c>
      <c r="H405" s="66">
        <f t="shared" si="230"/>
        <v>40514.458249999996</v>
      </c>
      <c r="I405" s="66">
        <f t="shared" si="230"/>
        <v>231511.19</v>
      </c>
      <c r="J405" s="66">
        <f t="shared" si="230"/>
        <v>37362.697</v>
      </c>
      <c r="K405" s="66">
        <f t="shared" si="230"/>
        <v>23265.728499999997</v>
      </c>
      <c r="L405" s="66">
        <f t="shared" si="230"/>
        <v>8767.6267499999994</v>
      </c>
      <c r="M405" s="66">
        <f t="shared" si="230"/>
        <v>184062.85699999999</v>
      </c>
      <c r="N405" s="66">
        <f t="shared" si="230"/>
        <v>573047.5</v>
      </c>
      <c r="O405" s="121">
        <f t="shared" si="230"/>
        <v>8.5288845318616552E-2</v>
      </c>
    </row>
    <row r="406" spans="1:15" ht="12.75" x14ac:dyDescent="0.2">
      <c r="A406" s="56">
        <v>2</v>
      </c>
      <c r="B406" s="57">
        <v>6</v>
      </c>
      <c r="C406" s="57">
        <v>1</v>
      </c>
      <c r="D406" s="57">
        <v>1</v>
      </c>
      <c r="E406" s="57" t="s">
        <v>308</v>
      </c>
      <c r="F406" s="60" t="s">
        <v>256</v>
      </c>
      <c r="G406" s="55">
        <f>N406*0.083</f>
        <v>47562.942500000005</v>
      </c>
      <c r="H406" s="55">
        <f>N406*0.0707</f>
        <v>40514.458249999996</v>
      </c>
      <c r="I406" s="55">
        <f>N406*0.404</f>
        <v>231511.19</v>
      </c>
      <c r="J406" s="55">
        <f>N406*0.0652</f>
        <v>37362.697</v>
      </c>
      <c r="K406" s="55">
        <f>N406*0.0406</f>
        <v>23265.728499999997</v>
      </c>
      <c r="L406" s="55">
        <f>N406*0.0153</f>
        <v>8767.6267499999994</v>
      </c>
      <c r="M406" s="55">
        <f>N406*0.3212</f>
        <v>184062.85699999999</v>
      </c>
      <c r="N406" s="55">
        <f>[5]PPNE5!J406</f>
        <v>573047.5</v>
      </c>
      <c r="O406" s="110">
        <f>IFERROR(N406/$N$19*100,"0.00")</f>
        <v>8.5288845318616552E-2</v>
      </c>
    </row>
    <row r="407" spans="1:15" ht="12.75" x14ac:dyDescent="0.2">
      <c r="A407" s="64">
        <v>2</v>
      </c>
      <c r="B407" s="65">
        <v>6</v>
      </c>
      <c r="C407" s="65">
        <v>1</v>
      </c>
      <c r="D407" s="65">
        <v>2</v>
      </c>
      <c r="E407" s="65"/>
      <c r="F407" s="61" t="s">
        <v>446</v>
      </c>
      <c r="G407" s="66">
        <f t="shared" ref="G407:O407" si="231">+G408</f>
        <v>30784.7</v>
      </c>
      <c r="H407" s="66">
        <f t="shared" si="231"/>
        <v>26222.63</v>
      </c>
      <c r="I407" s="66">
        <f t="shared" si="231"/>
        <v>149843.6</v>
      </c>
      <c r="J407" s="66">
        <f t="shared" si="231"/>
        <v>24182.679999999997</v>
      </c>
      <c r="K407" s="66">
        <f t="shared" si="231"/>
        <v>15058.539999999999</v>
      </c>
      <c r="L407" s="66">
        <f t="shared" si="231"/>
        <v>5674.7699999999995</v>
      </c>
      <c r="M407" s="66">
        <f t="shared" si="231"/>
        <v>119133.08</v>
      </c>
      <c r="N407" s="66">
        <f t="shared" si="231"/>
        <v>370900</v>
      </c>
      <c r="O407" s="121">
        <f t="shared" si="231"/>
        <v>5.520246180059224E-2</v>
      </c>
    </row>
    <row r="408" spans="1:15" ht="12.75" x14ac:dyDescent="0.2">
      <c r="A408" s="111">
        <v>2</v>
      </c>
      <c r="B408" s="57">
        <v>6</v>
      </c>
      <c r="C408" s="57">
        <v>1</v>
      </c>
      <c r="D408" s="57">
        <v>2</v>
      </c>
      <c r="E408" s="57" t="s">
        <v>308</v>
      </c>
      <c r="F408" s="60" t="s">
        <v>446</v>
      </c>
      <c r="G408" s="55">
        <f>N408*0.083</f>
        <v>30784.7</v>
      </c>
      <c r="H408" s="55">
        <f>N408*0.0707</f>
        <v>26222.63</v>
      </c>
      <c r="I408" s="55">
        <f>N408*0.404</f>
        <v>149843.6</v>
      </c>
      <c r="J408" s="55">
        <f>N408*0.0652</f>
        <v>24182.679999999997</v>
      </c>
      <c r="K408" s="55">
        <f>N408*0.0406</f>
        <v>15058.539999999999</v>
      </c>
      <c r="L408" s="55">
        <f>N408*0.0153</f>
        <v>5674.7699999999995</v>
      </c>
      <c r="M408" s="55">
        <f>N408*0.3212</f>
        <v>119133.08</v>
      </c>
      <c r="N408" s="55">
        <f>[5]PPNE5!J408</f>
        <v>370900</v>
      </c>
      <c r="O408" s="110">
        <f>IFERROR(N408/$N$19*100,"0.00")</f>
        <v>5.520246180059224E-2</v>
      </c>
    </row>
    <row r="409" spans="1:15" ht="12.75" x14ac:dyDescent="0.2">
      <c r="A409" s="64">
        <v>2</v>
      </c>
      <c r="B409" s="65">
        <v>6</v>
      </c>
      <c r="C409" s="65">
        <v>1</v>
      </c>
      <c r="D409" s="65">
        <v>3</v>
      </c>
      <c r="E409" s="65"/>
      <c r="F409" s="75" t="s">
        <v>447</v>
      </c>
      <c r="G409" s="66">
        <f t="shared" ref="G409:O409" si="232">+G410</f>
        <v>82087.332000000009</v>
      </c>
      <c r="H409" s="66">
        <f t="shared" si="232"/>
        <v>69922.582800000004</v>
      </c>
      <c r="I409" s="66">
        <f t="shared" si="232"/>
        <v>399557.61600000004</v>
      </c>
      <c r="J409" s="66">
        <f t="shared" si="232"/>
        <v>64483.060799999992</v>
      </c>
      <c r="K409" s="66">
        <f t="shared" si="232"/>
        <v>40153.562399999995</v>
      </c>
      <c r="L409" s="66">
        <f t="shared" si="232"/>
        <v>15131.761199999999</v>
      </c>
      <c r="M409" s="66">
        <f t="shared" si="232"/>
        <v>317668.08480000001</v>
      </c>
      <c r="N409" s="66">
        <f t="shared" si="232"/>
        <v>989004</v>
      </c>
      <c r="O409" s="121">
        <f t="shared" si="232"/>
        <v>0.14719723788253689</v>
      </c>
    </row>
    <row r="410" spans="1:15" ht="12.75" x14ac:dyDescent="0.2">
      <c r="A410" s="56">
        <v>2</v>
      </c>
      <c r="B410" s="57">
        <v>6</v>
      </c>
      <c r="C410" s="57">
        <v>1</v>
      </c>
      <c r="D410" s="57">
        <v>3</v>
      </c>
      <c r="E410" s="57" t="s">
        <v>308</v>
      </c>
      <c r="F410" s="60" t="s">
        <v>447</v>
      </c>
      <c r="G410" s="55">
        <f>N410*0.083</f>
        <v>82087.332000000009</v>
      </c>
      <c r="H410" s="55">
        <f>N410*0.0707</f>
        <v>69922.582800000004</v>
      </c>
      <c r="I410" s="55">
        <f>N410*0.404</f>
        <v>399557.61600000004</v>
      </c>
      <c r="J410" s="55">
        <f>N410*0.0652</f>
        <v>64483.060799999992</v>
      </c>
      <c r="K410" s="55">
        <f>N410*0.0406</f>
        <v>40153.562399999995</v>
      </c>
      <c r="L410" s="55">
        <f>N410*0.0153</f>
        <v>15131.761199999999</v>
      </c>
      <c r="M410" s="55">
        <f>N410*0.3212</f>
        <v>317668.08480000001</v>
      </c>
      <c r="N410" s="55">
        <f>[5]PPNE5!J410</f>
        <v>989004</v>
      </c>
      <c r="O410" s="110">
        <f>IFERROR(N410/$N$19*100,"0.00")</f>
        <v>0.14719723788253689</v>
      </c>
    </row>
    <row r="411" spans="1:15" ht="12.75" x14ac:dyDescent="0.2">
      <c r="A411" s="64">
        <v>2</v>
      </c>
      <c r="B411" s="65">
        <v>6</v>
      </c>
      <c r="C411" s="65">
        <v>1</v>
      </c>
      <c r="D411" s="65">
        <v>4</v>
      </c>
      <c r="E411" s="65"/>
      <c r="F411" s="61" t="s">
        <v>448</v>
      </c>
      <c r="G411" s="66">
        <f t="shared" ref="G411:O411" si="233">+G412</f>
        <v>5463.4750000000004</v>
      </c>
      <c r="H411" s="66">
        <f t="shared" si="233"/>
        <v>4653.8275000000003</v>
      </c>
      <c r="I411" s="66">
        <f t="shared" si="233"/>
        <v>26593.300000000003</v>
      </c>
      <c r="J411" s="66">
        <f t="shared" si="233"/>
        <v>4291.79</v>
      </c>
      <c r="K411" s="66">
        <f t="shared" si="233"/>
        <v>2672.4949999999999</v>
      </c>
      <c r="L411" s="66">
        <f t="shared" si="233"/>
        <v>1007.1224999999999</v>
      </c>
      <c r="M411" s="66">
        <f t="shared" si="233"/>
        <v>21142.989999999998</v>
      </c>
      <c r="N411" s="66">
        <f t="shared" si="233"/>
        <v>65825</v>
      </c>
      <c r="O411" s="121">
        <f t="shared" si="233"/>
        <v>9.7969858399136814E-3</v>
      </c>
    </row>
    <row r="412" spans="1:15" ht="12.75" x14ac:dyDescent="0.2">
      <c r="A412" s="56">
        <v>2</v>
      </c>
      <c r="B412" s="57">
        <v>6</v>
      </c>
      <c r="C412" s="57">
        <v>1</v>
      </c>
      <c r="D412" s="57">
        <v>4</v>
      </c>
      <c r="E412" s="57" t="s">
        <v>308</v>
      </c>
      <c r="F412" s="60" t="s">
        <v>448</v>
      </c>
      <c r="G412" s="55">
        <f>N412*0.083</f>
        <v>5463.4750000000004</v>
      </c>
      <c r="H412" s="55">
        <f>N412*0.0707</f>
        <v>4653.8275000000003</v>
      </c>
      <c r="I412" s="55">
        <f>N412*0.404</f>
        <v>26593.300000000003</v>
      </c>
      <c r="J412" s="55">
        <f>N412*0.0652</f>
        <v>4291.79</v>
      </c>
      <c r="K412" s="55">
        <f>N412*0.0406</f>
        <v>2672.4949999999999</v>
      </c>
      <c r="L412" s="55">
        <f>N412*0.0153</f>
        <v>1007.1224999999999</v>
      </c>
      <c r="M412" s="55">
        <f>N412*0.3212</f>
        <v>21142.989999999998</v>
      </c>
      <c r="N412" s="55">
        <f>[5]PPNE5!J412</f>
        <v>65825</v>
      </c>
      <c r="O412" s="110">
        <f>IFERROR(N412/$N$19*100,"0.00")</f>
        <v>9.7969858399136814E-3</v>
      </c>
    </row>
    <row r="413" spans="1:15" ht="12.75" x14ac:dyDescent="0.2">
      <c r="A413" s="64">
        <v>2</v>
      </c>
      <c r="B413" s="65">
        <v>6</v>
      </c>
      <c r="C413" s="65">
        <v>1</v>
      </c>
      <c r="D413" s="65">
        <v>9</v>
      </c>
      <c r="E413" s="65"/>
      <c r="F413" s="61" t="s">
        <v>257</v>
      </c>
      <c r="G413" s="66">
        <f t="shared" ref="G413:O413" si="234">+G414</f>
        <v>0</v>
      </c>
      <c r="H413" s="66">
        <f t="shared" si="234"/>
        <v>0</v>
      </c>
      <c r="I413" s="66">
        <f t="shared" si="234"/>
        <v>0</v>
      </c>
      <c r="J413" s="66">
        <f t="shared" si="234"/>
        <v>0</v>
      </c>
      <c r="K413" s="66">
        <f t="shared" si="234"/>
        <v>0</v>
      </c>
      <c r="L413" s="66">
        <f t="shared" si="234"/>
        <v>0</v>
      </c>
      <c r="M413" s="66">
        <f t="shared" si="234"/>
        <v>0</v>
      </c>
      <c r="N413" s="66">
        <f t="shared" si="234"/>
        <v>0</v>
      </c>
      <c r="O413" s="121">
        <f t="shared" si="234"/>
        <v>0</v>
      </c>
    </row>
    <row r="414" spans="1:15" ht="12.75" x14ac:dyDescent="0.2">
      <c r="A414" s="56">
        <v>2</v>
      </c>
      <c r="B414" s="57">
        <v>6</v>
      </c>
      <c r="C414" s="57">
        <v>1</v>
      </c>
      <c r="D414" s="57">
        <v>9</v>
      </c>
      <c r="E414" s="57" t="s">
        <v>308</v>
      </c>
      <c r="F414" s="60" t="s">
        <v>257</v>
      </c>
      <c r="G414" s="55">
        <f>N414*0.083</f>
        <v>0</v>
      </c>
      <c r="H414" s="55">
        <f>N414*0.0707</f>
        <v>0</v>
      </c>
      <c r="I414" s="55">
        <f>N414*0.404</f>
        <v>0</v>
      </c>
      <c r="J414" s="55">
        <f>N414*0.0652</f>
        <v>0</v>
      </c>
      <c r="K414" s="55">
        <f>N414*0.0406</f>
        <v>0</v>
      </c>
      <c r="L414" s="55">
        <f>N414*0.0153</f>
        <v>0</v>
      </c>
      <c r="M414" s="55">
        <f>N414*0.3212</f>
        <v>0</v>
      </c>
      <c r="N414" s="55">
        <f>[5]PPNE5!J414</f>
        <v>0</v>
      </c>
      <c r="O414" s="110">
        <f>IFERROR(N414/$N$19*100,"0.00")</f>
        <v>0</v>
      </c>
    </row>
    <row r="415" spans="1:15" ht="12.75" x14ac:dyDescent="0.2">
      <c r="A415" s="86">
        <v>2</v>
      </c>
      <c r="B415" s="84">
        <v>6</v>
      </c>
      <c r="C415" s="84">
        <v>2</v>
      </c>
      <c r="D415" s="84"/>
      <c r="E415" s="84"/>
      <c r="F415" s="87" t="s">
        <v>258</v>
      </c>
      <c r="G415" s="330">
        <f t="shared" ref="G415:N415" si="235">+G416+G418+G420+G422</f>
        <v>12381.94</v>
      </c>
      <c r="H415" s="330">
        <f t="shared" si="235"/>
        <v>10547.026</v>
      </c>
      <c r="I415" s="330">
        <f t="shared" si="235"/>
        <v>60268.72</v>
      </c>
      <c r="J415" s="330">
        <f t="shared" si="235"/>
        <v>9726.5359999999982</v>
      </c>
      <c r="K415" s="330">
        <f t="shared" si="235"/>
        <v>6056.7079999999996</v>
      </c>
      <c r="L415" s="330">
        <f t="shared" si="235"/>
        <v>2282.4539999999997</v>
      </c>
      <c r="M415" s="330">
        <f t="shared" si="235"/>
        <v>47916.615999999995</v>
      </c>
      <c r="N415" s="330">
        <f t="shared" si="235"/>
        <v>149180</v>
      </c>
      <c r="O415" s="119">
        <v>2.2203028448132517E-2</v>
      </c>
    </row>
    <row r="416" spans="1:15" ht="12.75" x14ac:dyDescent="0.2">
      <c r="A416" s="64">
        <v>2</v>
      </c>
      <c r="B416" s="65">
        <v>6</v>
      </c>
      <c r="C416" s="65">
        <v>2</v>
      </c>
      <c r="D416" s="65">
        <v>1</v>
      </c>
      <c r="E416" s="65"/>
      <c r="F416" s="61" t="s">
        <v>449</v>
      </c>
      <c r="G416" s="66">
        <f t="shared" ref="G416:O416" si="236">+G417</f>
        <v>12381.94</v>
      </c>
      <c r="H416" s="66">
        <f t="shared" si="236"/>
        <v>10547.026</v>
      </c>
      <c r="I416" s="66">
        <f t="shared" si="236"/>
        <v>60268.72</v>
      </c>
      <c r="J416" s="66">
        <f t="shared" si="236"/>
        <v>9726.5359999999982</v>
      </c>
      <c r="K416" s="66">
        <f t="shared" si="236"/>
        <v>6056.7079999999996</v>
      </c>
      <c r="L416" s="66">
        <f t="shared" si="236"/>
        <v>2282.4539999999997</v>
      </c>
      <c r="M416" s="66">
        <f t="shared" si="236"/>
        <v>47916.615999999995</v>
      </c>
      <c r="N416" s="66">
        <f t="shared" si="236"/>
        <v>149180</v>
      </c>
      <c r="O416" s="121">
        <f t="shared" si="236"/>
        <v>2.2203028448132517E-2</v>
      </c>
    </row>
    <row r="417" spans="1:15" ht="12.75" x14ac:dyDescent="0.2">
      <c r="A417" s="62">
        <v>2</v>
      </c>
      <c r="B417" s="57">
        <v>6</v>
      </c>
      <c r="C417" s="57">
        <v>2</v>
      </c>
      <c r="D417" s="57">
        <v>1</v>
      </c>
      <c r="E417" s="57" t="s">
        <v>308</v>
      </c>
      <c r="F417" s="60" t="s">
        <v>449</v>
      </c>
      <c r="G417" s="55">
        <f>N417*0.083</f>
        <v>12381.94</v>
      </c>
      <c r="H417" s="55">
        <f>N417*0.0707</f>
        <v>10547.026</v>
      </c>
      <c r="I417" s="55">
        <f>N417*0.404</f>
        <v>60268.72</v>
      </c>
      <c r="J417" s="55">
        <f>N417*0.0652</f>
        <v>9726.5359999999982</v>
      </c>
      <c r="K417" s="55">
        <f>N417*0.0406</f>
        <v>6056.7079999999996</v>
      </c>
      <c r="L417" s="55">
        <f>N417*0.0153</f>
        <v>2282.4539999999997</v>
      </c>
      <c r="M417" s="55">
        <f>N417*0.3212</f>
        <v>47916.615999999995</v>
      </c>
      <c r="N417" s="55">
        <f>[5]PPNE5!J417</f>
        <v>149180</v>
      </c>
      <c r="O417" s="110">
        <f>IFERROR(N417/$N$19*100,"0.00")</f>
        <v>2.2203028448132517E-2</v>
      </c>
    </row>
    <row r="418" spans="1:15" ht="12.75" x14ac:dyDescent="0.2">
      <c r="A418" s="67">
        <v>2</v>
      </c>
      <c r="B418" s="65">
        <v>6</v>
      </c>
      <c r="C418" s="65">
        <v>2</v>
      </c>
      <c r="D418" s="65">
        <v>2</v>
      </c>
      <c r="E418" s="65"/>
      <c r="F418" s="75" t="s">
        <v>259</v>
      </c>
      <c r="G418" s="66">
        <f t="shared" ref="G418:N418" si="237">+G419</f>
        <v>0</v>
      </c>
      <c r="H418" s="66">
        <f t="shared" si="237"/>
        <v>0</v>
      </c>
      <c r="I418" s="66">
        <f t="shared" si="237"/>
        <v>0</v>
      </c>
      <c r="J418" s="66">
        <f t="shared" si="237"/>
        <v>0</v>
      </c>
      <c r="K418" s="66">
        <f t="shared" si="237"/>
        <v>0</v>
      </c>
      <c r="L418" s="66">
        <f t="shared" si="237"/>
        <v>0</v>
      </c>
      <c r="M418" s="66">
        <f t="shared" si="237"/>
        <v>0</v>
      </c>
      <c r="N418" s="66">
        <f t="shared" si="237"/>
        <v>0</v>
      </c>
      <c r="O418" s="120">
        <v>0</v>
      </c>
    </row>
    <row r="419" spans="1:15" ht="12.75" x14ac:dyDescent="0.2">
      <c r="A419" s="62">
        <v>2</v>
      </c>
      <c r="B419" s="57">
        <v>6</v>
      </c>
      <c r="C419" s="57">
        <v>2</v>
      </c>
      <c r="D419" s="57">
        <v>2</v>
      </c>
      <c r="E419" s="57" t="s">
        <v>308</v>
      </c>
      <c r="F419" s="60" t="s">
        <v>259</v>
      </c>
      <c r="G419" s="55">
        <f>N419*0.083</f>
        <v>0</v>
      </c>
      <c r="H419" s="55">
        <f>N419*0.0707</f>
        <v>0</v>
      </c>
      <c r="I419" s="55">
        <f>N419*0.404</f>
        <v>0</v>
      </c>
      <c r="J419" s="55">
        <f>N419*0.0652</f>
        <v>0</v>
      </c>
      <c r="K419" s="55">
        <f>N419*0.0406</f>
        <v>0</v>
      </c>
      <c r="L419" s="55">
        <f>N419*0.0153</f>
        <v>0</v>
      </c>
      <c r="M419" s="55">
        <f>N419*0.3212</f>
        <v>0</v>
      </c>
      <c r="N419" s="55">
        <f>[5]PPNE5!J419</f>
        <v>0</v>
      </c>
      <c r="O419" s="110">
        <f>IFERROR(N419/$N$19*100,"0.00")</f>
        <v>0</v>
      </c>
    </row>
    <row r="420" spans="1:15" ht="12.75" x14ac:dyDescent="0.2">
      <c r="A420" s="64">
        <v>2</v>
      </c>
      <c r="B420" s="65">
        <v>6</v>
      </c>
      <c r="C420" s="65">
        <v>2</v>
      </c>
      <c r="D420" s="65">
        <v>3</v>
      </c>
      <c r="E420" s="65"/>
      <c r="F420" s="61" t="s">
        <v>260</v>
      </c>
      <c r="G420" s="66">
        <f t="shared" ref="G420:O420" si="238">+G421</f>
        <v>0</v>
      </c>
      <c r="H420" s="66">
        <f t="shared" si="238"/>
        <v>0</v>
      </c>
      <c r="I420" s="66">
        <f t="shared" si="238"/>
        <v>0</v>
      </c>
      <c r="J420" s="66">
        <f t="shared" si="238"/>
        <v>0</v>
      </c>
      <c r="K420" s="66">
        <f t="shared" si="238"/>
        <v>0</v>
      </c>
      <c r="L420" s="66">
        <f t="shared" si="238"/>
        <v>0</v>
      </c>
      <c r="M420" s="66">
        <f t="shared" si="238"/>
        <v>0</v>
      </c>
      <c r="N420" s="66">
        <f t="shared" si="238"/>
        <v>0</v>
      </c>
      <c r="O420" s="121">
        <f t="shared" si="238"/>
        <v>0</v>
      </c>
    </row>
    <row r="421" spans="1:15" ht="12.75" x14ac:dyDescent="0.2">
      <c r="A421" s="62">
        <v>2</v>
      </c>
      <c r="B421" s="57">
        <v>6</v>
      </c>
      <c r="C421" s="57">
        <v>2</v>
      </c>
      <c r="D421" s="57">
        <v>3</v>
      </c>
      <c r="E421" s="57" t="s">
        <v>308</v>
      </c>
      <c r="F421" s="60" t="s">
        <v>260</v>
      </c>
      <c r="G421" s="55">
        <f>N421*0.083</f>
        <v>0</v>
      </c>
      <c r="H421" s="55">
        <f>N421*0.0707</f>
        <v>0</v>
      </c>
      <c r="I421" s="55">
        <f>N421*0.404</f>
        <v>0</v>
      </c>
      <c r="J421" s="55">
        <f>N421*0.0652</f>
        <v>0</v>
      </c>
      <c r="K421" s="55">
        <f>N421*0.0406</f>
        <v>0</v>
      </c>
      <c r="L421" s="55">
        <f>N421*0.0153</f>
        <v>0</v>
      </c>
      <c r="M421" s="55">
        <f>N421*0.3212</f>
        <v>0</v>
      </c>
      <c r="N421" s="55">
        <f>[5]PPNE5!J421</f>
        <v>0</v>
      </c>
      <c r="O421" s="110">
        <f>IFERROR(N421/$N$19*100,"0.00")</f>
        <v>0</v>
      </c>
    </row>
    <row r="422" spans="1:15" ht="12.75" x14ac:dyDescent="0.2">
      <c r="A422" s="64">
        <v>2</v>
      </c>
      <c r="B422" s="65">
        <v>6</v>
      </c>
      <c r="C422" s="65">
        <v>2</v>
      </c>
      <c r="D422" s="65">
        <v>4</v>
      </c>
      <c r="E422" s="65"/>
      <c r="F422" s="61" t="s">
        <v>261</v>
      </c>
      <c r="G422" s="66">
        <f t="shared" ref="G422:O422" si="239">+G423</f>
        <v>0</v>
      </c>
      <c r="H422" s="66">
        <f t="shared" si="239"/>
        <v>0</v>
      </c>
      <c r="I422" s="66">
        <f t="shared" si="239"/>
        <v>0</v>
      </c>
      <c r="J422" s="66">
        <f t="shared" si="239"/>
        <v>0</v>
      </c>
      <c r="K422" s="66">
        <f t="shared" si="239"/>
        <v>0</v>
      </c>
      <c r="L422" s="66">
        <f t="shared" si="239"/>
        <v>0</v>
      </c>
      <c r="M422" s="66">
        <f t="shared" si="239"/>
        <v>0</v>
      </c>
      <c r="N422" s="66">
        <f t="shared" si="239"/>
        <v>0</v>
      </c>
      <c r="O422" s="121">
        <f t="shared" si="239"/>
        <v>0</v>
      </c>
    </row>
    <row r="423" spans="1:15" ht="12.75" x14ac:dyDescent="0.2">
      <c r="A423" s="62">
        <v>2</v>
      </c>
      <c r="B423" s="57">
        <v>6</v>
      </c>
      <c r="C423" s="57">
        <v>2</v>
      </c>
      <c r="D423" s="57">
        <v>4</v>
      </c>
      <c r="E423" s="57" t="s">
        <v>308</v>
      </c>
      <c r="F423" s="60" t="s">
        <v>261</v>
      </c>
      <c r="G423" s="55">
        <f>N423*0.083</f>
        <v>0</v>
      </c>
      <c r="H423" s="55">
        <f>N423*0.0707</f>
        <v>0</v>
      </c>
      <c r="I423" s="55">
        <f>N423*0.404</f>
        <v>0</v>
      </c>
      <c r="J423" s="55">
        <f>N423*0.0652</f>
        <v>0</v>
      </c>
      <c r="K423" s="55">
        <f>N423*0.0406</f>
        <v>0</v>
      </c>
      <c r="L423" s="55">
        <f>N423*0.0153</f>
        <v>0</v>
      </c>
      <c r="M423" s="55">
        <f>N423*0.3212</f>
        <v>0</v>
      </c>
      <c r="N423" s="55">
        <f>[5]PPNE5!J423</f>
        <v>0</v>
      </c>
      <c r="O423" s="110">
        <f>IFERROR(N423/$N$19*100,"0.00")</f>
        <v>0</v>
      </c>
    </row>
    <row r="424" spans="1:15" ht="12.75" x14ac:dyDescent="0.2">
      <c r="A424" s="86">
        <v>2</v>
      </c>
      <c r="B424" s="84">
        <v>6</v>
      </c>
      <c r="C424" s="84">
        <v>3</v>
      </c>
      <c r="D424" s="84"/>
      <c r="E424" s="84"/>
      <c r="F424" s="87" t="s">
        <v>262</v>
      </c>
      <c r="G424" s="330">
        <f t="shared" ref="G424:N424" si="240">+G425+G427+G429+G431</f>
        <v>445613.60380000004</v>
      </c>
      <c r="H424" s="330">
        <f t="shared" si="240"/>
        <v>379576.88902</v>
      </c>
      <c r="I424" s="330">
        <f t="shared" si="240"/>
        <v>2169010.7944</v>
      </c>
      <c r="J424" s="330">
        <f t="shared" si="240"/>
        <v>350048.27671999997</v>
      </c>
      <c r="K424" s="330">
        <f t="shared" si="240"/>
        <v>217974.84716</v>
      </c>
      <c r="L424" s="330">
        <f t="shared" si="240"/>
        <v>82143.230580000003</v>
      </c>
      <c r="M424" s="330">
        <f t="shared" si="240"/>
        <v>1724470.95832</v>
      </c>
      <c r="N424" s="330">
        <f t="shared" si="240"/>
        <v>5368838.5999999996</v>
      </c>
      <c r="O424" s="119">
        <v>0.79906472830963904</v>
      </c>
    </row>
    <row r="425" spans="1:15" ht="12.75" x14ac:dyDescent="0.2">
      <c r="A425" s="67">
        <v>2</v>
      </c>
      <c r="B425" s="65">
        <v>6</v>
      </c>
      <c r="C425" s="65">
        <v>3</v>
      </c>
      <c r="D425" s="65">
        <v>1</v>
      </c>
      <c r="E425" s="65"/>
      <c r="F425" s="75" t="s">
        <v>263</v>
      </c>
      <c r="G425" s="66">
        <f t="shared" ref="G425:O425" si="241">+G426</f>
        <v>287219.56610000005</v>
      </c>
      <c r="H425" s="66">
        <f t="shared" si="241"/>
        <v>244655.70269000001</v>
      </c>
      <c r="I425" s="66">
        <f t="shared" si="241"/>
        <v>1398032.5868000002</v>
      </c>
      <c r="J425" s="66">
        <f t="shared" si="241"/>
        <v>225623.08083999998</v>
      </c>
      <c r="K425" s="66">
        <f t="shared" si="241"/>
        <v>140495.35402</v>
      </c>
      <c r="L425" s="66">
        <f t="shared" si="241"/>
        <v>52945.293510000003</v>
      </c>
      <c r="M425" s="66">
        <f t="shared" si="241"/>
        <v>1111505.11604</v>
      </c>
      <c r="N425" s="66">
        <f t="shared" si="241"/>
        <v>3460476.7</v>
      </c>
      <c r="O425" s="121">
        <f t="shared" si="241"/>
        <v>0.51503594727309121</v>
      </c>
    </row>
    <row r="426" spans="1:15" ht="12.75" x14ac:dyDescent="0.2">
      <c r="A426" s="56">
        <v>2</v>
      </c>
      <c r="B426" s="57">
        <v>6</v>
      </c>
      <c r="C426" s="57">
        <v>3</v>
      </c>
      <c r="D426" s="57">
        <v>1</v>
      </c>
      <c r="E426" s="57" t="s">
        <v>308</v>
      </c>
      <c r="F426" s="54" t="s">
        <v>263</v>
      </c>
      <c r="G426" s="55">
        <f>N426*0.083</f>
        <v>287219.56610000005</v>
      </c>
      <c r="H426" s="55">
        <f>N426*0.0707</f>
        <v>244655.70269000001</v>
      </c>
      <c r="I426" s="55">
        <f>N426*0.404</f>
        <v>1398032.5868000002</v>
      </c>
      <c r="J426" s="55">
        <f>N426*0.0652</f>
        <v>225623.08083999998</v>
      </c>
      <c r="K426" s="55">
        <f>N426*0.0406</f>
        <v>140495.35402</v>
      </c>
      <c r="L426" s="55">
        <f>N426*0.0153</f>
        <v>52945.293510000003</v>
      </c>
      <c r="M426" s="55">
        <f>N426*0.3212</f>
        <v>1111505.11604</v>
      </c>
      <c r="N426" s="55">
        <f>[5]PPNE5!J426</f>
        <v>3460476.7</v>
      </c>
      <c r="O426" s="110">
        <f>IFERROR(N426/$N$19*100,"0.00")</f>
        <v>0.51503594727309121</v>
      </c>
    </row>
    <row r="427" spans="1:15" ht="12.75" x14ac:dyDescent="0.2">
      <c r="A427" s="64">
        <v>2</v>
      </c>
      <c r="B427" s="65">
        <v>6</v>
      </c>
      <c r="C427" s="65">
        <v>3</v>
      </c>
      <c r="D427" s="65">
        <v>2</v>
      </c>
      <c r="E427" s="65"/>
      <c r="F427" s="61" t="s">
        <v>264</v>
      </c>
      <c r="G427" s="66">
        <f t="shared" ref="G427:O427" si="242">+G428</f>
        <v>158394.03769999999</v>
      </c>
      <c r="H427" s="66">
        <f t="shared" si="242"/>
        <v>134921.18633</v>
      </c>
      <c r="I427" s="66">
        <f t="shared" si="242"/>
        <v>770978.20759999997</v>
      </c>
      <c r="J427" s="66">
        <f t="shared" si="242"/>
        <v>124425.19587999998</v>
      </c>
      <c r="K427" s="66">
        <f t="shared" si="242"/>
        <v>77479.493139999991</v>
      </c>
      <c r="L427" s="66">
        <f t="shared" si="242"/>
        <v>29197.937069999996</v>
      </c>
      <c r="M427" s="66">
        <f t="shared" si="242"/>
        <v>612965.84227999998</v>
      </c>
      <c r="N427" s="66">
        <f t="shared" si="242"/>
        <v>1908361.9</v>
      </c>
      <c r="O427" s="121">
        <f t="shared" si="242"/>
        <v>0.28402878103654788</v>
      </c>
    </row>
    <row r="428" spans="1:15" ht="12.75" x14ac:dyDescent="0.2">
      <c r="A428" s="62">
        <v>2</v>
      </c>
      <c r="B428" s="57">
        <v>6</v>
      </c>
      <c r="C428" s="57">
        <v>3</v>
      </c>
      <c r="D428" s="57">
        <v>2</v>
      </c>
      <c r="E428" s="57" t="s">
        <v>308</v>
      </c>
      <c r="F428" s="60" t="s">
        <v>264</v>
      </c>
      <c r="G428" s="55">
        <f>N428*0.083</f>
        <v>158394.03769999999</v>
      </c>
      <c r="H428" s="55">
        <f>N428*0.0707</f>
        <v>134921.18633</v>
      </c>
      <c r="I428" s="55">
        <f>N428*0.404</f>
        <v>770978.20759999997</v>
      </c>
      <c r="J428" s="55">
        <f>N428*0.0652</f>
        <v>124425.19587999998</v>
      </c>
      <c r="K428" s="55">
        <f>N428*0.0406</f>
        <v>77479.493139999991</v>
      </c>
      <c r="L428" s="55">
        <f>N428*0.0153</f>
        <v>29197.937069999996</v>
      </c>
      <c r="M428" s="55">
        <f>N428*0.3212</f>
        <v>612965.84227999998</v>
      </c>
      <c r="N428" s="55">
        <f>[5]PPNE5!J428</f>
        <v>1908361.9</v>
      </c>
      <c r="O428" s="110">
        <f>IFERROR(N428/$N$19*100,"0.00")</f>
        <v>0.28402878103654788</v>
      </c>
    </row>
    <row r="429" spans="1:15" ht="12.75" x14ac:dyDescent="0.2">
      <c r="A429" s="64">
        <v>2</v>
      </c>
      <c r="B429" s="65">
        <v>6</v>
      </c>
      <c r="C429" s="65">
        <v>3</v>
      </c>
      <c r="D429" s="65">
        <v>3</v>
      </c>
      <c r="E429" s="65"/>
      <c r="F429" s="61" t="s">
        <v>265</v>
      </c>
      <c r="G429" s="66">
        <f t="shared" ref="G429:O429" si="243">+G430</f>
        <v>0</v>
      </c>
      <c r="H429" s="66">
        <f t="shared" si="243"/>
        <v>0</v>
      </c>
      <c r="I429" s="66">
        <f t="shared" si="243"/>
        <v>0</v>
      </c>
      <c r="J429" s="66">
        <f t="shared" si="243"/>
        <v>0</v>
      </c>
      <c r="K429" s="66">
        <f t="shared" si="243"/>
        <v>0</v>
      </c>
      <c r="L429" s="66">
        <f t="shared" si="243"/>
        <v>0</v>
      </c>
      <c r="M429" s="66">
        <f t="shared" si="243"/>
        <v>0</v>
      </c>
      <c r="N429" s="66">
        <f t="shared" si="243"/>
        <v>0</v>
      </c>
      <c r="O429" s="121">
        <f t="shared" si="243"/>
        <v>0</v>
      </c>
    </row>
    <row r="430" spans="1:15" ht="12.75" x14ac:dyDescent="0.2">
      <c r="A430" s="62">
        <v>2</v>
      </c>
      <c r="B430" s="57">
        <v>6</v>
      </c>
      <c r="C430" s="57">
        <v>3</v>
      </c>
      <c r="D430" s="57">
        <v>3</v>
      </c>
      <c r="E430" s="57" t="s">
        <v>308</v>
      </c>
      <c r="F430" s="60" t="s">
        <v>265</v>
      </c>
      <c r="G430" s="55">
        <f>N430*0.083</f>
        <v>0</v>
      </c>
      <c r="H430" s="55">
        <f>N430*0.0707</f>
        <v>0</v>
      </c>
      <c r="I430" s="55">
        <f>N430*0.404</f>
        <v>0</v>
      </c>
      <c r="J430" s="55">
        <f>N430*0.0652</f>
        <v>0</v>
      </c>
      <c r="K430" s="55">
        <f>N430*0.0406</f>
        <v>0</v>
      </c>
      <c r="L430" s="55">
        <f>N430*0.0153</f>
        <v>0</v>
      </c>
      <c r="M430" s="55">
        <f>N430*0.3212</f>
        <v>0</v>
      </c>
      <c r="N430" s="55">
        <f>[5]PPNE5!J430</f>
        <v>0</v>
      </c>
      <c r="O430" s="110">
        <f>IFERROR(N430/$N$19*100,"0.00")</f>
        <v>0</v>
      </c>
    </row>
    <row r="431" spans="1:15" ht="12.75" x14ac:dyDescent="0.2">
      <c r="A431" s="64">
        <v>2</v>
      </c>
      <c r="B431" s="65">
        <v>6</v>
      </c>
      <c r="C431" s="65">
        <v>3</v>
      </c>
      <c r="D431" s="65">
        <v>4</v>
      </c>
      <c r="E431" s="65"/>
      <c r="F431" s="61" t="s">
        <v>266</v>
      </c>
      <c r="G431" s="66">
        <f t="shared" ref="G431:O431" si="244">+G432</f>
        <v>0</v>
      </c>
      <c r="H431" s="66">
        <f t="shared" si="244"/>
        <v>0</v>
      </c>
      <c r="I431" s="66">
        <f t="shared" si="244"/>
        <v>0</v>
      </c>
      <c r="J431" s="66">
        <f t="shared" si="244"/>
        <v>0</v>
      </c>
      <c r="K431" s="66">
        <f t="shared" si="244"/>
        <v>0</v>
      </c>
      <c r="L431" s="66">
        <f t="shared" si="244"/>
        <v>0</v>
      </c>
      <c r="M431" s="66">
        <f t="shared" si="244"/>
        <v>0</v>
      </c>
      <c r="N431" s="66">
        <f t="shared" si="244"/>
        <v>0</v>
      </c>
      <c r="O431" s="121">
        <f t="shared" si="244"/>
        <v>0</v>
      </c>
    </row>
    <row r="432" spans="1:15" ht="12.75" x14ac:dyDescent="0.2">
      <c r="A432" s="62">
        <v>2</v>
      </c>
      <c r="B432" s="57">
        <v>6</v>
      </c>
      <c r="C432" s="57">
        <v>3</v>
      </c>
      <c r="D432" s="57">
        <v>4</v>
      </c>
      <c r="E432" s="57" t="s">
        <v>308</v>
      </c>
      <c r="F432" s="60" t="s">
        <v>266</v>
      </c>
      <c r="G432" s="55">
        <f>N432*0.083</f>
        <v>0</v>
      </c>
      <c r="H432" s="55">
        <f>N432*0.0707</f>
        <v>0</v>
      </c>
      <c r="I432" s="55">
        <f>N432*0.404</f>
        <v>0</v>
      </c>
      <c r="J432" s="55">
        <f>N432*0.0652</f>
        <v>0</v>
      </c>
      <c r="K432" s="55">
        <f>N432*0.0406</f>
        <v>0</v>
      </c>
      <c r="L432" s="55">
        <f>N432*0.0153</f>
        <v>0</v>
      </c>
      <c r="M432" s="55">
        <f>N432*0.3212</f>
        <v>0</v>
      </c>
      <c r="N432" s="55">
        <f>[5]PPNE5!J432</f>
        <v>0</v>
      </c>
      <c r="O432" s="110">
        <f>IFERROR(N432/$N$19*100,"0.00")</f>
        <v>0</v>
      </c>
    </row>
    <row r="433" spans="1:15" ht="12.75" x14ac:dyDescent="0.2">
      <c r="A433" s="86">
        <v>2</v>
      </c>
      <c r="B433" s="84">
        <v>6</v>
      </c>
      <c r="C433" s="84">
        <v>4</v>
      </c>
      <c r="D433" s="84"/>
      <c r="E433" s="84"/>
      <c r="F433" s="87" t="s">
        <v>267</v>
      </c>
      <c r="G433" s="330">
        <f t="shared" ref="G433:N433" si="245">+G434+G436+G438</f>
        <v>0</v>
      </c>
      <c r="H433" s="330">
        <f t="shared" si="245"/>
        <v>0</v>
      </c>
      <c r="I433" s="330">
        <f t="shared" si="245"/>
        <v>0</v>
      </c>
      <c r="J433" s="330">
        <f t="shared" si="245"/>
        <v>0</v>
      </c>
      <c r="K433" s="330">
        <f t="shared" si="245"/>
        <v>0</v>
      </c>
      <c r="L433" s="330">
        <f t="shared" si="245"/>
        <v>0</v>
      </c>
      <c r="M433" s="330">
        <f t="shared" si="245"/>
        <v>0</v>
      </c>
      <c r="N433" s="330">
        <f t="shared" si="245"/>
        <v>0</v>
      </c>
      <c r="O433" s="119">
        <v>0</v>
      </c>
    </row>
    <row r="434" spans="1:15" ht="12.75" x14ac:dyDescent="0.2">
      <c r="A434" s="64">
        <v>2</v>
      </c>
      <c r="B434" s="65">
        <v>6</v>
      </c>
      <c r="C434" s="65">
        <v>4</v>
      </c>
      <c r="D434" s="65">
        <v>1</v>
      </c>
      <c r="E434" s="65"/>
      <c r="F434" s="61" t="s">
        <v>268</v>
      </c>
      <c r="G434" s="66">
        <f t="shared" ref="G434:O434" si="246">+G435</f>
        <v>0</v>
      </c>
      <c r="H434" s="66">
        <f t="shared" si="246"/>
        <v>0</v>
      </c>
      <c r="I434" s="66">
        <f t="shared" si="246"/>
        <v>0</v>
      </c>
      <c r="J434" s="66">
        <f t="shared" si="246"/>
        <v>0</v>
      </c>
      <c r="K434" s="66">
        <f t="shared" si="246"/>
        <v>0</v>
      </c>
      <c r="L434" s="66">
        <f t="shared" si="246"/>
        <v>0</v>
      </c>
      <c r="M434" s="66">
        <f t="shared" si="246"/>
        <v>0</v>
      </c>
      <c r="N434" s="66">
        <f t="shared" si="246"/>
        <v>0</v>
      </c>
      <c r="O434" s="121">
        <f t="shared" si="246"/>
        <v>0</v>
      </c>
    </row>
    <row r="435" spans="1:15" ht="12.75" x14ac:dyDescent="0.2">
      <c r="A435" s="62">
        <v>2</v>
      </c>
      <c r="B435" s="57">
        <v>6</v>
      </c>
      <c r="C435" s="57">
        <v>4</v>
      </c>
      <c r="D435" s="57">
        <v>1</v>
      </c>
      <c r="E435" s="57" t="s">
        <v>308</v>
      </c>
      <c r="F435" s="60" t="s">
        <v>268</v>
      </c>
      <c r="G435" s="55">
        <f>N435*0.083</f>
        <v>0</v>
      </c>
      <c r="H435" s="55">
        <f>N435*0.0707</f>
        <v>0</v>
      </c>
      <c r="I435" s="55">
        <f>N435*0.404</f>
        <v>0</v>
      </c>
      <c r="J435" s="55">
        <f>N435*0.0652</f>
        <v>0</v>
      </c>
      <c r="K435" s="55">
        <f>N435*0.0406</f>
        <v>0</v>
      </c>
      <c r="L435" s="55">
        <f>N435*0.0153</f>
        <v>0</v>
      </c>
      <c r="M435" s="55">
        <f>N435*0.3212</f>
        <v>0</v>
      </c>
      <c r="N435" s="55">
        <f>[5]PPNE5!J435</f>
        <v>0</v>
      </c>
      <c r="O435" s="110">
        <f>IFERROR(N435/$N$19*100,"0.00")</f>
        <v>0</v>
      </c>
    </row>
    <row r="436" spans="1:15" ht="12.75" x14ac:dyDescent="0.2">
      <c r="A436" s="64">
        <v>2</v>
      </c>
      <c r="B436" s="65">
        <v>6</v>
      </c>
      <c r="C436" s="65">
        <v>4</v>
      </c>
      <c r="D436" s="65">
        <v>2</v>
      </c>
      <c r="E436" s="65"/>
      <c r="F436" s="61" t="s">
        <v>269</v>
      </c>
      <c r="G436" s="66">
        <f t="shared" ref="G436:O436" si="247">+G437</f>
        <v>0</v>
      </c>
      <c r="H436" s="66">
        <f t="shared" si="247"/>
        <v>0</v>
      </c>
      <c r="I436" s="66">
        <f t="shared" si="247"/>
        <v>0</v>
      </c>
      <c r="J436" s="66">
        <f t="shared" si="247"/>
        <v>0</v>
      </c>
      <c r="K436" s="66">
        <f t="shared" si="247"/>
        <v>0</v>
      </c>
      <c r="L436" s="66">
        <f t="shared" si="247"/>
        <v>0</v>
      </c>
      <c r="M436" s="66">
        <f t="shared" si="247"/>
        <v>0</v>
      </c>
      <c r="N436" s="66">
        <f t="shared" si="247"/>
        <v>0</v>
      </c>
      <c r="O436" s="121">
        <f t="shared" si="247"/>
        <v>0</v>
      </c>
    </row>
    <row r="437" spans="1:15" ht="12.75" x14ac:dyDescent="0.2">
      <c r="A437" s="62">
        <v>2</v>
      </c>
      <c r="B437" s="57">
        <v>6</v>
      </c>
      <c r="C437" s="57">
        <v>4</v>
      </c>
      <c r="D437" s="57">
        <v>2</v>
      </c>
      <c r="E437" s="57" t="s">
        <v>308</v>
      </c>
      <c r="F437" s="60" t="s">
        <v>269</v>
      </c>
      <c r="G437" s="55">
        <f>N437*0.083</f>
        <v>0</v>
      </c>
      <c r="H437" s="55">
        <f>N437*0.0707</f>
        <v>0</v>
      </c>
      <c r="I437" s="55">
        <f>N437*0.404</f>
        <v>0</v>
      </c>
      <c r="J437" s="55">
        <f>N437*0.0652</f>
        <v>0</v>
      </c>
      <c r="K437" s="55">
        <f>N437*0.0406</f>
        <v>0</v>
      </c>
      <c r="L437" s="55">
        <f>N437*0.0153</f>
        <v>0</v>
      </c>
      <c r="M437" s="55">
        <f>N437*0.3212</f>
        <v>0</v>
      </c>
      <c r="N437" s="55">
        <f>[5]PPNE5!J437</f>
        <v>0</v>
      </c>
      <c r="O437" s="110">
        <f>IFERROR(N437/$N$19*100,"0.00")</f>
        <v>0</v>
      </c>
    </row>
    <row r="438" spans="1:15" ht="12.75" x14ac:dyDescent="0.2">
      <c r="A438" s="64">
        <v>2</v>
      </c>
      <c r="B438" s="65">
        <v>6</v>
      </c>
      <c r="C438" s="65">
        <v>4</v>
      </c>
      <c r="D438" s="65">
        <v>8</v>
      </c>
      <c r="E438" s="65"/>
      <c r="F438" s="61" t="s">
        <v>270</v>
      </c>
      <c r="G438" s="66">
        <f t="shared" ref="G438:O438" si="248">+G439</f>
        <v>0</v>
      </c>
      <c r="H438" s="66">
        <f t="shared" si="248"/>
        <v>0</v>
      </c>
      <c r="I438" s="66">
        <f t="shared" si="248"/>
        <v>0</v>
      </c>
      <c r="J438" s="66">
        <f t="shared" si="248"/>
        <v>0</v>
      </c>
      <c r="K438" s="66">
        <f t="shared" si="248"/>
        <v>0</v>
      </c>
      <c r="L438" s="66">
        <f t="shared" si="248"/>
        <v>0</v>
      </c>
      <c r="M438" s="66">
        <f t="shared" si="248"/>
        <v>0</v>
      </c>
      <c r="N438" s="66">
        <f t="shared" si="248"/>
        <v>0</v>
      </c>
      <c r="O438" s="121">
        <f t="shared" si="248"/>
        <v>0</v>
      </c>
    </row>
    <row r="439" spans="1:15" ht="12.75" x14ac:dyDescent="0.2">
      <c r="A439" s="62">
        <v>2</v>
      </c>
      <c r="B439" s="57">
        <v>6</v>
      </c>
      <c r="C439" s="57">
        <v>4</v>
      </c>
      <c r="D439" s="57">
        <v>8</v>
      </c>
      <c r="E439" s="57" t="s">
        <v>308</v>
      </c>
      <c r="F439" s="60" t="s">
        <v>270</v>
      </c>
      <c r="G439" s="55">
        <f>N439*0.083</f>
        <v>0</v>
      </c>
      <c r="H439" s="55">
        <f>N439*0.0707</f>
        <v>0</v>
      </c>
      <c r="I439" s="55">
        <f>N439*0.404</f>
        <v>0</v>
      </c>
      <c r="J439" s="55">
        <f>N439*0.0652</f>
        <v>0</v>
      </c>
      <c r="K439" s="55">
        <f>N439*0.0406</f>
        <v>0</v>
      </c>
      <c r="L439" s="55">
        <f>N439*0.0153</f>
        <v>0</v>
      </c>
      <c r="M439" s="55">
        <f>N439*0.3212</f>
        <v>0</v>
      </c>
      <c r="N439" s="55">
        <f>[5]PPNE5!J439</f>
        <v>0</v>
      </c>
      <c r="O439" s="110">
        <f>IFERROR(N439/$N$19*100,"0.00")</f>
        <v>0</v>
      </c>
    </row>
    <row r="440" spans="1:15" ht="12.75" x14ac:dyDescent="0.2">
      <c r="A440" s="86">
        <v>2</v>
      </c>
      <c r="B440" s="84">
        <v>6</v>
      </c>
      <c r="C440" s="84">
        <v>5</v>
      </c>
      <c r="D440" s="84"/>
      <c r="E440" s="84"/>
      <c r="F440" s="87" t="s">
        <v>271</v>
      </c>
      <c r="G440" s="330">
        <f t="shared" ref="G440:N440" si="249">+G441+G443+G445+G447+G449+G451+G453</f>
        <v>0</v>
      </c>
      <c r="H440" s="330">
        <f t="shared" si="249"/>
        <v>0</v>
      </c>
      <c r="I440" s="330">
        <f t="shared" si="249"/>
        <v>0</v>
      </c>
      <c r="J440" s="330">
        <f t="shared" si="249"/>
        <v>0</v>
      </c>
      <c r="K440" s="330">
        <f t="shared" si="249"/>
        <v>0</v>
      </c>
      <c r="L440" s="330">
        <f t="shared" si="249"/>
        <v>0</v>
      </c>
      <c r="M440" s="330">
        <f t="shared" si="249"/>
        <v>0</v>
      </c>
      <c r="N440" s="330">
        <f t="shared" si="249"/>
        <v>0</v>
      </c>
      <c r="O440" s="119">
        <v>0</v>
      </c>
    </row>
    <row r="441" spans="1:15" ht="12.75" x14ac:dyDescent="0.2">
      <c r="A441" s="64">
        <v>2</v>
      </c>
      <c r="B441" s="65">
        <v>6</v>
      </c>
      <c r="C441" s="65">
        <v>5</v>
      </c>
      <c r="D441" s="65">
        <v>2</v>
      </c>
      <c r="E441" s="65"/>
      <c r="F441" s="61" t="s">
        <v>272</v>
      </c>
      <c r="G441" s="66">
        <f t="shared" ref="G441:O441" si="250">+G442</f>
        <v>0</v>
      </c>
      <c r="H441" s="66">
        <f t="shared" si="250"/>
        <v>0</v>
      </c>
      <c r="I441" s="66">
        <f t="shared" si="250"/>
        <v>0</v>
      </c>
      <c r="J441" s="66">
        <f t="shared" si="250"/>
        <v>0</v>
      </c>
      <c r="K441" s="66">
        <f t="shared" si="250"/>
        <v>0</v>
      </c>
      <c r="L441" s="66">
        <f t="shared" si="250"/>
        <v>0</v>
      </c>
      <c r="M441" s="66">
        <f t="shared" si="250"/>
        <v>0</v>
      </c>
      <c r="N441" s="66">
        <f t="shared" si="250"/>
        <v>0</v>
      </c>
      <c r="O441" s="121">
        <f t="shared" si="250"/>
        <v>0</v>
      </c>
    </row>
    <row r="442" spans="1:15" ht="12.75" x14ac:dyDescent="0.2">
      <c r="A442" s="56">
        <v>2</v>
      </c>
      <c r="B442" s="57">
        <v>6</v>
      </c>
      <c r="C442" s="57">
        <v>5</v>
      </c>
      <c r="D442" s="57">
        <v>2</v>
      </c>
      <c r="E442" s="57" t="s">
        <v>308</v>
      </c>
      <c r="F442" s="60" t="s">
        <v>272</v>
      </c>
      <c r="G442" s="55">
        <f>N442*0.083</f>
        <v>0</v>
      </c>
      <c r="H442" s="55">
        <f>N442*0.0707</f>
        <v>0</v>
      </c>
      <c r="I442" s="55">
        <f>N442*0.404</f>
        <v>0</v>
      </c>
      <c r="J442" s="55">
        <f>N442*0.0652</f>
        <v>0</v>
      </c>
      <c r="K442" s="55">
        <f>N442*0.0406</f>
        <v>0</v>
      </c>
      <c r="L442" s="55">
        <f>N442*0.0153</f>
        <v>0</v>
      </c>
      <c r="M442" s="55">
        <f>N442*0.3212</f>
        <v>0</v>
      </c>
      <c r="N442" s="55">
        <f>[5]PPNE5!J442</f>
        <v>0</v>
      </c>
      <c r="O442" s="110">
        <f>IFERROR(N442/$N$19*100,"0.00")</f>
        <v>0</v>
      </c>
    </row>
    <row r="443" spans="1:15" ht="12.75" x14ac:dyDescent="0.2">
      <c r="A443" s="64">
        <v>2</v>
      </c>
      <c r="B443" s="65">
        <v>6</v>
      </c>
      <c r="C443" s="65">
        <v>5</v>
      </c>
      <c r="D443" s="65">
        <v>3</v>
      </c>
      <c r="E443" s="65"/>
      <c r="F443" s="61" t="s">
        <v>273</v>
      </c>
      <c r="G443" s="66">
        <f t="shared" ref="G443:O443" si="251">+G444</f>
        <v>0</v>
      </c>
      <c r="H443" s="66">
        <f t="shared" si="251"/>
        <v>0</v>
      </c>
      <c r="I443" s="66">
        <f t="shared" si="251"/>
        <v>0</v>
      </c>
      <c r="J443" s="66">
        <f t="shared" si="251"/>
        <v>0</v>
      </c>
      <c r="K443" s="66">
        <f t="shared" si="251"/>
        <v>0</v>
      </c>
      <c r="L443" s="66">
        <f t="shared" si="251"/>
        <v>0</v>
      </c>
      <c r="M443" s="66">
        <f t="shared" si="251"/>
        <v>0</v>
      </c>
      <c r="N443" s="66">
        <f t="shared" si="251"/>
        <v>0</v>
      </c>
      <c r="O443" s="121">
        <f t="shared" si="251"/>
        <v>0</v>
      </c>
    </row>
    <row r="444" spans="1:15" ht="12.75" x14ac:dyDescent="0.2">
      <c r="A444" s="56">
        <v>2</v>
      </c>
      <c r="B444" s="57">
        <v>6</v>
      </c>
      <c r="C444" s="57">
        <v>5</v>
      </c>
      <c r="D444" s="57">
        <v>3</v>
      </c>
      <c r="E444" s="57" t="s">
        <v>308</v>
      </c>
      <c r="F444" s="60" t="s">
        <v>273</v>
      </c>
      <c r="G444" s="55">
        <f>N444*0.083</f>
        <v>0</v>
      </c>
      <c r="H444" s="55">
        <f>N444*0.0707</f>
        <v>0</v>
      </c>
      <c r="I444" s="55">
        <f>N444*0.404</f>
        <v>0</v>
      </c>
      <c r="J444" s="55">
        <f>N444*0.0652</f>
        <v>0</v>
      </c>
      <c r="K444" s="55">
        <f>N444*0.0406</f>
        <v>0</v>
      </c>
      <c r="L444" s="55">
        <f>N444*0.0153</f>
        <v>0</v>
      </c>
      <c r="M444" s="55">
        <f>N444*0.3212</f>
        <v>0</v>
      </c>
      <c r="N444" s="55">
        <f>[5]PPNE5!J444</f>
        <v>0</v>
      </c>
      <c r="O444" s="110">
        <f>IFERROR(N444/$N$19*100,"0.00")</f>
        <v>0</v>
      </c>
    </row>
    <row r="445" spans="1:15" ht="12.75" x14ac:dyDescent="0.2">
      <c r="A445" s="64">
        <v>2</v>
      </c>
      <c r="B445" s="65">
        <v>6</v>
      </c>
      <c r="C445" s="65">
        <v>5</v>
      </c>
      <c r="D445" s="65">
        <v>4</v>
      </c>
      <c r="E445" s="65"/>
      <c r="F445" s="61" t="s">
        <v>274</v>
      </c>
      <c r="G445" s="66">
        <f t="shared" ref="G445:O445" si="252">+G446</f>
        <v>0</v>
      </c>
      <c r="H445" s="66">
        <f t="shared" si="252"/>
        <v>0</v>
      </c>
      <c r="I445" s="66">
        <f t="shared" si="252"/>
        <v>0</v>
      </c>
      <c r="J445" s="66">
        <f t="shared" si="252"/>
        <v>0</v>
      </c>
      <c r="K445" s="66">
        <f t="shared" si="252"/>
        <v>0</v>
      </c>
      <c r="L445" s="66">
        <f t="shared" si="252"/>
        <v>0</v>
      </c>
      <c r="M445" s="66">
        <f t="shared" si="252"/>
        <v>0</v>
      </c>
      <c r="N445" s="66">
        <f t="shared" si="252"/>
        <v>0</v>
      </c>
      <c r="O445" s="121">
        <f t="shared" si="252"/>
        <v>0</v>
      </c>
    </row>
    <row r="446" spans="1:15" ht="12.75" x14ac:dyDescent="0.2">
      <c r="A446" s="56">
        <v>2</v>
      </c>
      <c r="B446" s="57">
        <v>6</v>
      </c>
      <c r="C446" s="57">
        <v>5</v>
      </c>
      <c r="D446" s="57">
        <v>4</v>
      </c>
      <c r="E446" s="57" t="s">
        <v>308</v>
      </c>
      <c r="F446" s="60" t="s">
        <v>274</v>
      </c>
      <c r="G446" s="55">
        <f>N446*0.083</f>
        <v>0</v>
      </c>
      <c r="H446" s="55">
        <f>N446*0.0707</f>
        <v>0</v>
      </c>
      <c r="I446" s="55">
        <f>N446*0.404</f>
        <v>0</v>
      </c>
      <c r="J446" s="55">
        <f>N446*0.0652</f>
        <v>0</v>
      </c>
      <c r="K446" s="55">
        <f>N446*0.0406</f>
        <v>0</v>
      </c>
      <c r="L446" s="55">
        <f>N446*0.0153</f>
        <v>0</v>
      </c>
      <c r="M446" s="55">
        <f>N446*0.3212</f>
        <v>0</v>
      </c>
      <c r="N446" s="55">
        <f>[5]PPNE5!J446</f>
        <v>0</v>
      </c>
      <c r="O446" s="110">
        <f>IFERROR(N446/$N$19*100,"0.00")</f>
        <v>0</v>
      </c>
    </row>
    <row r="447" spans="1:15" ht="12.75" x14ac:dyDescent="0.2">
      <c r="A447" s="64">
        <v>2</v>
      </c>
      <c r="B447" s="65">
        <v>6</v>
      </c>
      <c r="C447" s="65">
        <v>5</v>
      </c>
      <c r="D447" s="65">
        <v>5</v>
      </c>
      <c r="E447" s="65"/>
      <c r="F447" s="61" t="s">
        <v>275</v>
      </c>
      <c r="G447" s="66">
        <f t="shared" ref="G447:O447" si="253">+G448</f>
        <v>0</v>
      </c>
      <c r="H447" s="66">
        <f t="shared" si="253"/>
        <v>0</v>
      </c>
      <c r="I447" s="66">
        <f t="shared" si="253"/>
        <v>0</v>
      </c>
      <c r="J447" s="66">
        <f t="shared" si="253"/>
        <v>0</v>
      </c>
      <c r="K447" s="66">
        <f t="shared" si="253"/>
        <v>0</v>
      </c>
      <c r="L447" s="66">
        <f t="shared" si="253"/>
        <v>0</v>
      </c>
      <c r="M447" s="66">
        <f t="shared" si="253"/>
        <v>0</v>
      </c>
      <c r="N447" s="66">
        <f t="shared" si="253"/>
        <v>0</v>
      </c>
      <c r="O447" s="121">
        <f t="shared" si="253"/>
        <v>0</v>
      </c>
    </row>
    <row r="448" spans="1:15" ht="12.75" x14ac:dyDescent="0.2">
      <c r="A448" s="56">
        <v>2</v>
      </c>
      <c r="B448" s="57">
        <v>6</v>
      </c>
      <c r="C448" s="57">
        <v>5</v>
      </c>
      <c r="D448" s="57">
        <v>5</v>
      </c>
      <c r="E448" s="57" t="s">
        <v>308</v>
      </c>
      <c r="F448" s="60" t="s">
        <v>275</v>
      </c>
      <c r="G448" s="55">
        <f>N448*0.083</f>
        <v>0</v>
      </c>
      <c r="H448" s="55">
        <f>N448*0.0707</f>
        <v>0</v>
      </c>
      <c r="I448" s="55">
        <f>N448*0.404</f>
        <v>0</v>
      </c>
      <c r="J448" s="55">
        <f>N448*0.0652</f>
        <v>0</v>
      </c>
      <c r="K448" s="55">
        <f>N448*0.0406</f>
        <v>0</v>
      </c>
      <c r="L448" s="55">
        <f>N448*0.0153</f>
        <v>0</v>
      </c>
      <c r="M448" s="55">
        <f>N448*0.3212</f>
        <v>0</v>
      </c>
      <c r="N448" s="55">
        <f>[5]PPNE5!J448</f>
        <v>0</v>
      </c>
      <c r="O448" s="110">
        <f>IFERROR(N448/$N$19*100,"0.00")</f>
        <v>0</v>
      </c>
    </row>
    <row r="449" spans="1:15" ht="12.75" x14ac:dyDescent="0.2">
      <c r="A449" s="126">
        <v>2</v>
      </c>
      <c r="B449" s="127">
        <v>6</v>
      </c>
      <c r="C449" s="127">
        <v>5</v>
      </c>
      <c r="D449" s="127">
        <v>6</v>
      </c>
      <c r="E449" s="127"/>
      <c r="F449" s="134" t="s">
        <v>276</v>
      </c>
      <c r="G449" s="332">
        <f t="shared" ref="G449:O449" si="254">+G450</f>
        <v>0</v>
      </c>
      <c r="H449" s="332">
        <f t="shared" si="254"/>
        <v>0</v>
      </c>
      <c r="I449" s="332">
        <f t="shared" si="254"/>
        <v>0</v>
      </c>
      <c r="J449" s="332">
        <f t="shared" si="254"/>
        <v>0</v>
      </c>
      <c r="K449" s="332">
        <f t="shared" si="254"/>
        <v>0</v>
      </c>
      <c r="L449" s="332">
        <f t="shared" si="254"/>
        <v>0</v>
      </c>
      <c r="M449" s="332">
        <f t="shared" si="254"/>
        <v>0</v>
      </c>
      <c r="N449" s="332">
        <f t="shared" si="254"/>
        <v>0</v>
      </c>
      <c r="O449" s="129">
        <f t="shared" si="254"/>
        <v>0</v>
      </c>
    </row>
    <row r="450" spans="1:15" ht="12.75" x14ac:dyDescent="0.2">
      <c r="A450" s="56">
        <v>2</v>
      </c>
      <c r="B450" s="57">
        <v>6</v>
      </c>
      <c r="C450" s="57">
        <v>5</v>
      </c>
      <c r="D450" s="57">
        <v>6</v>
      </c>
      <c r="E450" s="57" t="s">
        <v>308</v>
      </c>
      <c r="F450" s="60" t="s">
        <v>276</v>
      </c>
      <c r="G450" s="55">
        <f>N450*0.083</f>
        <v>0</v>
      </c>
      <c r="H450" s="55">
        <f>N450*0.0707</f>
        <v>0</v>
      </c>
      <c r="I450" s="55">
        <f>N450*0.404</f>
        <v>0</v>
      </c>
      <c r="J450" s="55">
        <f>N450*0.0652</f>
        <v>0</v>
      </c>
      <c r="K450" s="55">
        <f>N450*0.0406</f>
        <v>0</v>
      </c>
      <c r="L450" s="55">
        <f>N450*0.0153</f>
        <v>0</v>
      </c>
      <c r="M450" s="55">
        <f>N450*0.3212</f>
        <v>0</v>
      </c>
      <c r="N450" s="55">
        <f>[5]PPNE5!J450</f>
        <v>0</v>
      </c>
      <c r="O450" s="110">
        <f>IFERROR(N450/$N$19*100,"0.00")</f>
        <v>0</v>
      </c>
    </row>
    <row r="451" spans="1:15" ht="12.75" x14ac:dyDescent="0.2">
      <c r="A451" s="64">
        <v>2</v>
      </c>
      <c r="B451" s="65">
        <v>6</v>
      </c>
      <c r="C451" s="65">
        <v>5</v>
      </c>
      <c r="D451" s="65">
        <v>7</v>
      </c>
      <c r="E451" s="65"/>
      <c r="F451" s="61" t="s">
        <v>277</v>
      </c>
      <c r="G451" s="66">
        <f t="shared" ref="G451:O451" si="255">+G452</f>
        <v>0</v>
      </c>
      <c r="H451" s="66">
        <f t="shared" si="255"/>
        <v>0</v>
      </c>
      <c r="I451" s="66">
        <f t="shared" si="255"/>
        <v>0</v>
      </c>
      <c r="J451" s="66">
        <f t="shared" si="255"/>
        <v>0</v>
      </c>
      <c r="K451" s="66">
        <f t="shared" si="255"/>
        <v>0</v>
      </c>
      <c r="L451" s="66">
        <f t="shared" si="255"/>
        <v>0</v>
      </c>
      <c r="M451" s="66">
        <f t="shared" si="255"/>
        <v>0</v>
      </c>
      <c r="N451" s="66">
        <f t="shared" si="255"/>
        <v>0</v>
      </c>
      <c r="O451" s="121">
        <f t="shared" si="255"/>
        <v>0</v>
      </c>
    </row>
    <row r="452" spans="1:15" ht="12.75" x14ac:dyDescent="0.2">
      <c r="A452" s="56">
        <v>2</v>
      </c>
      <c r="B452" s="57">
        <v>6</v>
      </c>
      <c r="C452" s="57">
        <v>5</v>
      </c>
      <c r="D452" s="57">
        <v>7</v>
      </c>
      <c r="E452" s="57" t="s">
        <v>308</v>
      </c>
      <c r="F452" s="60" t="s">
        <v>277</v>
      </c>
      <c r="G452" s="55">
        <f>N452*0.083</f>
        <v>0</v>
      </c>
      <c r="H452" s="55">
        <f>N452*0.0707</f>
        <v>0</v>
      </c>
      <c r="I452" s="55">
        <f>N452*0.404</f>
        <v>0</v>
      </c>
      <c r="J452" s="55">
        <f>N452*0.0652</f>
        <v>0</v>
      </c>
      <c r="K452" s="55">
        <f>N452*0.0406</f>
        <v>0</v>
      </c>
      <c r="L452" s="55">
        <f>N452*0.0153</f>
        <v>0</v>
      </c>
      <c r="M452" s="55">
        <f>N452*0.3212</f>
        <v>0</v>
      </c>
      <c r="N452" s="55">
        <f>[5]PPNE5!J452</f>
        <v>0</v>
      </c>
      <c r="O452" s="110">
        <f>IFERROR(N452/$N$19*100,"0.00")</f>
        <v>0</v>
      </c>
    </row>
    <row r="453" spans="1:15" ht="12.75" x14ac:dyDescent="0.2">
      <c r="A453" s="64">
        <v>2</v>
      </c>
      <c r="B453" s="65">
        <v>6</v>
      </c>
      <c r="C453" s="65">
        <v>5</v>
      </c>
      <c r="D453" s="65">
        <v>8</v>
      </c>
      <c r="E453" s="65"/>
      <c r="F453" s="61" t="s">
        <v>278</v>
      </c>
      <c r="G453" s="66">
        <f t="shared" ref="G453:O453" si="256">+G454</f>
        <v>0</v>
      </c>
      <c r="H453" s="66">
        <f t="shared" si="256"/>
        <v>0</v>
      </c>
      <c r="I453" s="66">
        <f t="shared" si="256"/>
        <v>0</v>
      </c>
      <c r="J453" s="66">
        <f t="shared" si="256"/>
        <v>0</v>
      </c>
      <c r="K453" s="66">
        <f t="shared" si="256"/>
        <v>0</v>
      </c>
      <c r="L453" s="66">
        <f t="shared" si="256"/>
        <v>0</v>
      </c>
      <c r="M453" s="66">
        <f t="shared" si="256"/>
        <v>0</v>
      </c>
      <c r="N453" s="66">
        <f t="shared" si="256"/>
        <v>0</v>
      </c>
      <c r="O453" s="121">
        <f t="shared" si="256"/>
        <v>0</v>
      </c>
    </row>
    <row r="454" spans="1:15" ht="12.75" x14ac:dyDescent="0.2">
      <c r="A454" s="56">
        <v>2</v>
      </c>
      <c r="B454" s="57">
        <v>6</v>
      </c>
      <c r="C454" s="57">
        <v>5</v>
      </c>
      <c r="D454" s="57">
        <v>8</v>
      </c>
      <c r="E454" s="57" t="s">
        <v>308</v>
      </c>
      <c r="F454" s="60" t="s">
        <v>278</v>
      </c>
      <c r="G454" s="55">
        <f>N454*0.083</f>
        <v>0</v>
      </c>
      <c r="H454" s="55">
        <f>N454*0.0707</f>
        <v>0</v>
      </c>
      <c r="I454" s="55">
        <f>N454*0.404</f>
        <v>0</v>
      </c>
      <c r="J454" s="55">
        <f>N454*0.0652</f>
        <v>0</v>
      </c>
      <c r="K454" s="55">
        <f>N454*0.0406</f>
        <v>0</v>
      </c>
      <c r="L454" s="55">
        <f>N454*0.0153</f>
        <v>0</v>
      </c>
      <c r="M454" s="55">
        <f>N454*0.3212</f>
        <v>0</v>
      </c>
      <c r="N454" s="55">
        <f>[5]PPNE5!J454</f>
        <v>0</v>
      </c>
      <c r="O454" s="110">
        <f>IFERROR(N454/$N$19*100,"0.00")</f>
        <v>0</v>
      </c>
    </row>
    <row r="455" spans="1:15" ht="12.75" x14ac:dyDescent="0.2">
      <c r="A455" s="86">
        <v>2</v>
      </c>
      <c r="B455" s="84">
        <v>6</v>
      </c>
      <c r="C455" s="84">
        <v>6</v>
      </c>
      <c r="D455" s="84"/>
      <c r="E455" s="84"/>
      <c r="F455" s="87" t="s">
        <v>450</v>
      </c>
      <c r="G455" s="330">
        <f t="shared" ref="G455:N455" si="257">+G456+G458</f>
        <v>0</v>
      </c>
      <c r="H455" s="330">
        <f t="shared" si="257"/>
        <v>0</v>
      </c>
      <c r="I455" s="330">
        <f t="shared" si="257"/>
        <v>0</v>
      </c>
      <c r="J455" s="330">
        <f t="shared" si="257"/>
        <v>0</v>
      </c>
      <c r="K455" s="330">
        <f t="shared" si="257"/>
        <v>0</v>
      </c>
      <c r="L455" s="330">
        <f t="shared" si="257"/>
        <v>0</v>
      </c>
      <c r="M455" s="330">
        <f t="shared" si="257"/>
        <v>0</v>
      </c>
      <c r="N455" s="330">
        <f t="shared" si="257"/>
        <v>0</v>
      </c>
      <c r="O455" s="119">
        <v>0</v>
      </c>
    </row>
    <row r="456" spans="1:15" ht="12.75" x14ac:dyDescent="0.2">
      <c r="A456" s="64">
        <v>2</v>
      </c>
      <c r="B456" s="65">
        <v>6</v>
      </c>
      <c r="C456" s="65">
        <v>6</v>
      </c>
      <c r="D456" s="65">
        <v>1</v>
      </c>
      <c r="E456" s="65"/>
      <c r="F456" s="75" t="s">
        <v>451</v>
      </c>
      <c r="G456" s="66">
        <f t="shared" ref="G456:N456" si="258">+G457</f>
        <v>0</v>
      </c>
      <c r="H456" s="66">
        <f t="shared" si="258"/>
        <v>0</v>
      </c>
      <c r="I456" s="66">
        <f t="shared" si="258"/>
        <v>0</v>
      </c>
      <c r="J456" s="66">
        <f t="shared" si="258"/>
        <v>0</v>
      </c>
      <c r="K456" s="66">
        <f t="shared" si="258"/>
        <v>0</v>
      </c>
      <c r="L456" s="66">
        <f t="shared" si="258"/>
        <v>0</v>
      </c>
      <c r="M456" s="66">
        <f t="shared" si="258"/>
        <v>0</v>
      </c>
      <c r="N456" s="66">
        <f t="shared" si="258"/>
        <v>0</v>
      </c>
      <c r="O456" s="120">
        <v>0</v>
      </c>
    </row>
    <row r="457" spans="1:15" ht="12.75" x14ac:dyDescent="0.2">
      <c r="A457" s="56">
        <v>2</v>
      </c>
      <c r="B457" s="57">
        <v>6</v>
      </c>
      <c r="C457" s="57">
        <v>6</v>
      </c>
      <c r="D457" s="57">
        <v>1</v>
      </c>
      <c r="E457" s="57" t="s">
        <v>308</v>
      </c>
      <c r="F457" s="60" t="s">
        <v>451</v>
      </c>
      <c r="G457" s="55">
        <f>N457*0.083</f>
        <v>0</v>
      </c>
      <c r="H457" s="55">
        <f>N457*0.0707</f>
        <v>0</v>
      </c>
      <c r="I457" s="55">
        <f>N457*0.404</f>
        <v>0</v>
      </c>
      <c r="J457" s="55">
        <f>N457*0.0652</f>
        <v>0</v>
      </c>
      <c r="K457" s="55">
        <f>N457*0.0406</f>
        <v>0</v>
      </c>
      <c r="L457" s="55">
        <f>N457*0.0153</f>
        <v>0</v>
      </c>
      <c r="M457" s="55">
        <f>N457*0.3212</f>
        <v>0</v>
      </c>
      <c r="N457" s="55">
        <f>[5]PPNE5!J457</f>
        <v>0</v>
      </c>
      <c r="O457" s="110">
        <f>IFERROR(N457/$N$19*100,"0.00")</f>
        <v>0</v>
      </c>
    </row>
    <row r="458" spans="1:15" ht="12.75" x14ac:dyDescent="0.2">
      <c r="A458" s="64">
        <v>2</v>
      </c>
      <c r="B458" s="65">
        <v>6</v>
      </c>
      <c r="C458" s="65">
        <v>6</v>
      </c>
      <c r="D458" s="65">
        <v>2</v>
      </c>
      <c r="E458" s="65"/>
      <c r="F458" s="75" t="s">
        <v>452</v>
      </c>
      <c r="G458" s="66">
        <f t="shared" ref="G458:O458" si="259">+G459</f>
        <v>0</v>
      </c>
      <c r="H458" s="66">
        <f t="shared" si="259"/>
        <v>0</v>
      </c>
      <c r="I458" s="66">
        <f t="shared" si="259"/>
        <v>0</v>
      </c>
      <c r="J458" s="66">
        <f t="shared" si="259"/>
        <v>0</v>
      </c>
      <c r="K458" s="66">
        <f t="shared" si="259"/>
        <v>0</v>
      </c>
      <c r="L458" s="66">
        <f t="shared" si="259"/>
        <v>0</v>
      </c>
      <c r="M458" s="66">
        <f t="shared" si="259"/>
        <v>0</v>
      </c>
      <c r="N458" s="66">
        <f t="shared" si="259"/>
        <v>0</v>
      </c>
      <c r="O458" s="121">
        <f t="shared" si="259"/>
        <v>0</v>
      </c>
    </row>
    <row r="459" spans="1:15" ht="12.75" x14ac:dyDescent="0.2">
      <c r="A459" s="56">
        <v>2</v>
      </c>
      <c r="B459" s="57">
        <v>6</v>
      </c>
      <c r="C459" s="57">
        <v>6</v>
      </c>
      <c r="D459" s="57">
        <v>2</v>
      </c>
      <c r="E459" s="57" t="s">
        <v>308</v>
      </c>
      <c r="F459" s="60" t="s">
        <v>452</v>
      </c>
      <c r="G459" s="55">
        <f>N459*0.083</f>
        <v>0</v>
      </c>
      <c r="H459" s="55">
        <f>N459*0.0707</f>
        <v>0</v>
      </c>
      <c r="I459" s="55">
        <f>N459*0.404</f>
        <v>0</v>
      </c>
      <c r="J459" s="55">
        <f>N459*0.0652</f>
        <v>0</v>
      </c>
      <c r="K459" s="55">
        <f>N459*0.0406</f>
        <v>0</v>
      </c>
      <c r="L459" s="55">
        <f>N459*0.0153</f>
        <v>0</v>
      </c>
      <c r="M459" s="55">
        <f>N459*0.3212</f>
        <v>0</v>
      </c>
      <c r="N459" s="55">
        <f>[5]PPNE5!J459</f>
        <v>0</v>
      </c>
      <c r="O459" s="110">
        <f>IFERROR(N459/$N$19*100,"0.00")</f>
        <v>0</v>
      </c>
    </row>
    <row r="460" spans="1:15" ht="12.75" x14ac:dyDescent="0.2">
      <c r="A460" s="86">
        <v>2</v>
      </c>
      <c r="B460" s="84">
        <v>6</v>
      </c>
      <c r="C460" s="84">
        <v>8</v>
      </c>
      <c r="D460" s="84"/>
      <c r="E460" s="84"/>
      <c r="F460" s="87" t="s">
        <v>279</v>
      </c>
      <c r="G460" s="330">
        <f t="shared" ref="G460:N460" si="260">+G461+G463+G466+G468+G470+G472+G477</f>
        <v>221056.66639000003</v>
      </c>
      <c r="H460" s="330">
        <f t="shared" si="260"/>
        <v>188297.66643099999</v>
      </c>
      <c r="I460" s="330">
        <f t="shared" si="260"/>
        <v>1075986.6653200001</v>
      </c>
      <c r="J460" s="330">
        <f t="shared" si="260"/>
        <v>173649.33311599999</v>
      </c>
      <c r="K460" s="330">
        <f t="shared" si="260"/>
        <v>108131.33319799999</v>
      </c>
      <c r="L460" s="330">
        <f t="shared" si="260"/>
        <v>40748.999948999997</v>
      </c>
      <c r="M460" s="330">
        <f t="shared" si="260"/>
        <v>855462.66559600004</v>
      </c>
      <c r="N460" s="330">
        <f t="shared" si="260"/>
        <v>2663333.33</v>
      </c>
      <c r="O460" s="119">
        <v>0.39639405880714251</v>
      </c>
    </row>
    <row r="461" spans="1:15" ht="12.75" x14ac:dyDescent="0.2">
      <c r="A461" s="64">
        <v>2</v>
      </c>
      <c r="B461" s="65">
        <v>6</v>
      </c>
      <c r="C461" s="65">
        <v>8</v>
      </c>
      <c r="D461" s="65">
        <v>1</v>
      </c>
      <c r="E461" s="65"/>
      <c r="F461" s="61" t="s">
        <v>280</v>
      </c>
      <c r="G461" s="66">
        <f t="shared" ref="G461:O461" si="261">+G462</f>
        <v>0</v>
      </c>
      <c r="H461" s="66">
        <f t="shared" si="261"/>
        <v>0</v>
      </c>
      <c r="I461" s="66">
        <f t="shared" si="261"/>
        <v>0</v>
      </c>
      <c r="J461" s="66">
        <f t="shared" si="261"/>
        <v>0</v>
      </c>
      <c r="K461" s="66">
        <f t="shared" si="261"/>
        <v>0</v>
      </c>
      <c r="L461" s="66">
        <f t="shared" si="261"/>
        <v>0</v>
      </c>
      <c r="M461" s="66">
        <f t="shared" si="261"/>
        <v>0</v>
      </c>
      <c r="N461" s="66">
        <f t="shared" si="261"/>
        <v>0</v>
      </c>
      <c r="O461" s="121">
        <f t="shared" si="261"/>
        <v>0</v>
      </c>
    </row>
    <row r="462" spans="1:15" ht="12.75" x14ac:dyDescent="0.2">
      <c r="A462" s="56">
        <v>2</v>
      </c>
      <c r="B462" s="57">
        <v>6</v>
      </c>
      <c r="C462" s="57">
        <v>8</v>
      </c>
      <c r="D462" s="57">
        <v>1</v>
      </c>
      <c r="E462" s="57" t="s">
        <v>308</v>
      </c>
      <c r="F462" s="60" t="s">
        <v>280</v>
      </c>
      <c r="G462" s="55">
        <f t="shared" ref="G462:G478" si="262">N462*0.083</f>
        <v>0</v>
      </c>
      <c r="H462" s="55">
        <f>N462*0.0707</f>
        <v>0</v>
      </c>
      <c r="I462" s="55">
        <f>N462*0.404</f>
        <v>0</v>
      </c>
      <c r="J462" s="55">
        <f>N462*0.0652</f>
        <v>0</v>
      </c>
      <c r="K462" s="55">
        <f>N462*0.0406</f>
        <v>0</v>
      </c>
      <c r="L462" s="55">
        <f>N462*0.0153</f>
        <v>0</v>
      </c>
      <c r="M462" s="55">
        <f>N462*0.3212</f>
        <v>0</v>
      </c>
      <c r="N462" s="55">
        <f>[5]PPNE5!J462</f>
        <v>0</v>
      </c>
      <c r="O462" s="110">
        <f>IFERROR(N462/$N$19*100,"0.00")</f>
        <v>0</v>
      </c>
    </row>
    <row r="463" spans="1:15" ht="12.75" x14ac:dyDescent="0.2">
      <c r="A463" s="64">
        <v>2</v>
      </c>
      <c r="B463" s="65">
        <v>6</v>
      </c>
      <c r="C463" s="65">
        <v>8</v>
      </c>
      <c r="D463" s="65">
        <v>3</v>
      </c>
      <c r="E463" s="65"/>
      <c r="F463" s="61" t="s">
        <v>281</v>
      </c>
      <c r="G463" s="66">
        <f>+G464+G465</f>
        <v>221056.66639000003</v>
      </c>
      <c r="H463" s="66">
        <f t="shared" ref="H463:N463" si="263">+H464+H465</f>
        <v>188297.66643099999</v>
      </c>
      <c r="I463" s="66">
        <f t="shared" si="263"/>
        <v>1075986.6653200001</v>
      </c>
      <c r="J463" s="66">
        <f t="shared" si="263"/>
        <v>173649.33311599999</v>
      </c>
      <c r="K463" s="66">
        <f t="shared" si="263"/>
        <v>108131.33319799999</v>
      </c>
      <c r="L463" s="66">
        <f t="shared" si="263"/>
        <v>40748.999948999997</v>
      </c>
      <c r="M463" s="66">
        <f t="shared" si="263"/>
        <v>855462.66559600004</v>
      </c>
      <c r="N463" s="66">
        <f t="shared" si="263"/>
        <v>2663333.33</v>
      </c>
      <c r="O463" s="121">
        <f>+O464+O465</f>
        <v>0.39639405880714251</v>
      </c>
    </row>
    <row r="464" spans="1:15" ht="12.75" x14ac:dyDescent="0.2">
      <c r="A464" s="62">
        <v>2</v>
      </c>
      <c r="B464" s="57">
        <v>6</v>
      </c>
      <c r="C464" s="57">
        <v>8</v>
      </c>
      <c r="D464" s="57">
        <v>3</v>
      </c>
      <c r="E464" s="57" t="s">
        <v>308</v>
      </c>
      <c r="F464" s="60" t="s">
        <v>282</v>
      </c>
      <c r="G464" s="55">
        <f t="shared" si="262"/>
        <v>221056.66639000003</v>
      </c>
      <c r="H464" s="55">
        <f>N464*0.0707</f>
        <v>188297.66643099999</v>
      </c>
      <c r="I464" s="55">
        <f>N464*0.404</f>
        <v>1075986.6653200001</v>
      </c>
      <c r="J464" s="55">
        <f>N464*0.0652</f>
        <v>173649.33311599999</v>
      </c>
      <c r="K464" s="55">
        <f>N464*0.0406</f>
        <v>108131.33319799999</v>
      </c>
      <c r="L464" s="55">
        <f>N464*0.0153</f>
        <v>40748.999948999997</v>
      </c>
      <c r="M464" s="55">
        <f>N464*0.3212</f>
        <v>855462.66559600004</v>
      </c>
      <c r="N464" s="55">
        <f>[5]PPNE5!J464</f>
        <v>2663333.33</v>
      </c>
      <c r="O464" s="110">
        <f>IFERROR(N464/$N$19*100,"0.00")</f>
        <v>0.39639405880714251</v>
      </c>
    </row>
    <row r="465" spans="1:15" ht="12.75" x14ac:dyDescent="0.2">
      <c r="A465" s="62">
        <v>2</v>
      </c>
      <c r="B465" s="57">
        <v>6</v>
      </c>
      <c r="C465" s="57">
        <v>8</v>
      </c>
      <c r="D465" s="57">
        <v>3</v>
      </c>
      <c r="E465" s="57" t="s">
        <v>309</v>
      </c>
      <c r="F465" s="60" t="s">
        <v>283</v>
      </c>
      <c r="G465" s="55">
        <f t="shared" si="262"/>
        <v>0</v>
      </c>
      <c r="H465" s="55">
        <f>N465*0.0707</f>
        <v>0</v>
      </c>
      <c r="I465" s="55">
        <f>N465*0.404</f>
        <v>0</v>
      </c>
      <c r="J465" s="55">
        <f>N465*0.0652</f>
        <v>0</v>
      </c>
      <c r="K465" s="55">
        <f>N465*0.0406</f>
        <v>0</v>
      </c>
      <c r="L465" s="55">
        <f>N465*0.0153</f>
        <v>0</v>
      </c>
      <c r="M465" s="55">
        <f>N465*0.3212</f>
        <v>0</v>
      </c>
      <c r="N465" s="55">
        <f>[5]PPNE5!J465</f>
        <v>0</v>
      </c>
      <c r="O465" s="110">
        <f>IFERROR(N465/$N$19*100,"0.00")</f>
        <v>0</v>
      </c>
    </row>
    <row r="466" spans="1:15" ht="12.75" x14ac:dyDescent="0.2">
      <c r="A466" s="64">
        <v>2</v>
      </c>
      <c r="B466" s="65">
        <v>6</v>
      </c>
      <c r="C466" s="65">
        <v>8</v>
      </c>
      <c r="D466" s="65">
        <v>5</v>
      </c>
      <c r="E466" s="65"/>
      <c r="F466" s="61" t="s">
        <v>284</v>
      </c>
      <c r="G466" s="66">
        <f t="shared" ref="G466:O466" si="264">+G467</f>
        <v>0</v>
      </c>
      <c r="H466" s="66">
        <f t="shared" si="264"/>
        <v>0</v>
      </c>
      <c r="I466" s="66">
        <f t="shared" si="264"/>
        <v>0</v>
      </c>
      <c r="J466" s="66">
        <f t="shared" si="264"/>
        <v>0</v>
      </c>
      <c r="K466" s="66">
        <f t="shared" si="264"/>
        <v>0</v>
      </c>
      <c r="L466" s="66">
        <f t="shared" si="264"/>
        <v>0</v>
      </c>
      <c r="M466" s="66">
        <f t="shared" si="264"/>
        <v>0</v>
      </c>
      <c r="N466" s="66">
        <f t="shared" si="264"/>
        <v>0</v>
      </c>
      <c r="O466" s="121">
        <f t="shared" si="264"/>
        <v>0</v>
      </c>
    </row>
    <row r="467" spans="1:15" ht="12.75" x14ac:dyDescent="0.2">
      <c r="A467" s="62">
        <v>2</v>
      </c>
      <c r="B467" s="57">
        <v>6</v>
      </c>
      <c r="C467" s="57">
        <v>8</v>
      </c>
      <c r="D467" s="57">
        <v>5</v>
      </c>
      <c r="E467" s="57" t="s">
        <v>308</v>
      </c>
      <c r="F467" s="60" t="s">
        <v>284</v>
      </c>
      <c r="G467" s="55">
        <f t="shared" si="262"/>
        <v>0</v>
      </c>
      <c r="H467" s="55">
        <f>N467*0.0707</f>
        <v>0</v>
      </c>
      <c r="I467" s="55">
        <f>N467*0.404</f>
        <v>0</v>
      </c>
      <c r="J467" s="55">
        <f>N467*0.0652</f>
        <v>0</v>
      </c>
      <c r="K467" s="55">
        <f>N467*0.0406</f>
        <v>0</v>
      </c>
      <c r="L467" s="55">
        <f>N467*0.0153</f>
        <v>0</v>
      </c>
      <c r="M467" s="55">
        <f>N467*0.3212</f>
        <v>0</v>
      </c>
      <c r="N467" s="55">
        <f>[5]PPNE5!J467</f>
        <v>0</v>
      </c>
      <c r="O467" s="110">
        <f>IFERROR(N467/$N$19*100,"0.00")</f>
        <v>0</v>
      </c>
    </row>
    <row r="468" spans="1:15" ht="12.75" x14ac:dyDescent="0.2">
      <c r="A468" s="64">
        <v>2</v>
      </c>
      <c r="B468" s="65">
        <v>6</v>
      </c>
      <c r="C468" s="65">
        <v>8</v>
      </c>
      <c r="D468" s="65">
        <v>6</v>
      </c>
      <c r="E468" s="65"/>
      <c r="F468" s="61" t="s">
        <v>285</v>
      </c>
      <c r="G468" s="66">
        <f t="shared" ref="G468:O468" si="265">+G469</f>
        <v>0</v>
      </c>
      <c r="H468" s="66">
        <f t="shared" si="265"/>
        <v>0</v>
      </c>
      <c r="I468" s="66">
        <f t="shared" si="265"/>
        <v>0</v>
      </c>
      <c r="J468" s="66">
        <f t="shared" si="265"/>
        <v>0</v>
      </c>
      <c r="K468" s="66">
        <f t="shared" si="265"/>
        <v>0</v>
      </c>
      <c r="L468" s="66">
        <f t="shared" si="265"/>
        <v>0</v>
      </c>
      <c r="M468" s="66">
        <f t="shared" si="265"/>
        <v>0</v>
      </c>
      <c r="N468" s="66">
        <f t="shared" si="265"/>
        <v>0</v>
      </c>
      <c r="O468" s="121">
        <f t="shared" si="265"/>
        <v>0</v>
      </c>
    </row>
    <row r="469" spans="1:15" ht="12.75" x14ac:dyDescent="0.2">
      <c r="A469" s="62">
        <v>2</v>
      </c>
      <c r="B469" s="57">
        <v>6</v>
      </c>
      <c r="C469" s="57">
        <v>8</v>
      </c>
      <c r="D469" s="57">
        <v>6</v>
      </c>
      <c r="E469" s="57" t="s">
        <v>308</v>
      </c>
      <c r="F469" s="60" t="s">
        <v>285</v>
      </c>
      <c r="G469" s="55">
        <f t="shared" si="262"/>
        <v>0</v>
      </c>
      <c r="H469" s="55">
        <f>N469*0.0707</f>
        <v>0</v>
      </c>
      <c r="I469" s="55">
        <f>N469*0.404</f>
        <v>0</v>
      </c>
      <c r="J469" s="55">
        <f>N469*0.0652</f>
        <v>0</v>
      </c>
      <c r="K469" s="55">
        <f>N469*0.0406</f>
        <v>0</v>
      </c>
      <c r="L469" s="55">
        <f>N469*0.0153</f>
        <v>0</v>
      </c>
      <c r="M469" s="55">
        <f>N469*0.3212</f>
        <v>0</v>
      </c>
      <c r="N469" s="55">
        <f>[5]PPNE5!J469</f>
        <v>0</v>
      </c>
      <c r="O469" s="110">
        <f>IFERROR(N469/$N$19*100,"0.00")</f>
        <v>0</v>
      </c>
    </row>
    <row r="470" spans="1:15" ht="12.75" x14ac:dyDescent="0.2">
      <c r="A470" s="67">
        <v>2</v>
      </c>
      <c r="B470" s="65">
        <v>6</v>
      </c>
      <c r="C470" s="65">
        <v>8</v>
      </c>
      <c r="D470" s="65">
        <v>7</v>
      </c>
      <c r="E470" s="65"/>
      <c r="F470" s="75" t="s">
        <v>286</v>
      </c>
      <c r="G470" s="66">
        <f t="shared" ref="G470:O470" si="266">+G471</f>
        <v>0</v>
      </c>
      <c r="H470" s="66">
        <f t="shared" si="266"/>
        <v>0</v>
      </c>
      <c r="I470" s="66">
        <f t="shared" si="266"/>
        <v>0</v>
      </c>
      <c r="J470" s="66">
        <f t="shared" si="266"/>
        <v>0</v>
      </c>
      <c r="K470" s="66">
        <f t="shared" si="266"/>
        <v>0</v>
      </c>
      <c r="L470" s="66">
        <f t="shared" si="266"/>
        <v>0</v>
      </c>
      <c r="M470" s="66">
        <f t="shared" si="266"/>
        <v>0</v>
      </c>
      <c r="N470" s="66">
        <f t="shared" si="266"/>
        <v>0</v>
      </c>
      <c r="O470" s="121">
        <f t="shared" si="266"/>
        <v>0</v>
      </c>
    </row>
    <row r="471" spans="1:15" ht="12.75" x14ac:dyDescent="0.2">
      <c r="A471" s="62">
        <v>2</v>
      </c>
      <c r="B471" s="57">
        <v>6</v>
      </c>
      <c r="C471" s="57">
        <v>8</v>
      </c>
      <c r="D471" s="57">
        <v>7</v>
      </c>
      <c r="E471" s="57" t="s">
        <v>308</v>
      </c>
      <c r="F471" s="60" t="s">
        <v>286</v>
      </c>
      <c r="G471" s="55">
        <f t="shared" si="262"/>
        <v>0</v>
      </c>
      <c r="H471" s="55">
        <f>N471*0.0707</f>
        <v>0</v>
      </c>
      <c r="I471" s="55">
        <f>N471*0.404</f>
        <v>0</v>
      </c>
      <c r="J471" s="55">
        <f>N471*0.0652</f>
        <v>0</v>
      </c>
      <c r="K471" s="55">
        <f>N471*0.0406</f>
        <v>0</v>
      </c>
      <c r="L471" s="55">
        <f>N471*0.0153</f>
        <v>0</v>
      </c>
      <c r="M471" s="55">
        <f>N471*0.3212</f>
        <v>0</v>
      </c>
      <c r="N471" s="55">
        <f>[5]PPNE5!J471</f>
        <v>0</v>
      </c>
      <c r="O471" s="110">
        <f>IFERROR(N471/$N$19*100,"0.00")</f>
        <v>0</v>
      </c>
    </row>
    <row r="472" spans="1:15" ht="12.75" x14ac:dyDescent="0.2">
      <c r="A472" s="64">
        <v>2</v>
      </c>
      <c r="B472" s="65">
        <v>6</v>
      </c>
      <c r="C472" s="65">
        <v>8</v>
      </c>
      <c r="D472" s="65">
        <v>8</v>
      </c>
      <c r="E472" s="65"/>
      <c r="F472" s="75" t="s">
        <v>287</v>
      </c>
      <c r="G472" s="66">
        <f t="shared" ref="G472:N472" si="267">+G473+G474+G475+G476</f>
        <v>0</v>
      </c>
      <c r="H472" s="66">
        <f t="shared" si="267"/>
        <v>0</v>
      </c>
      <c r="I472" s="66">
        <f t="shared" si="267"/>
        <v>0</v>
      </c>
      <c r="J472" s="66">
        <f t="shared" si="267"/>
        <v>0</v>
      </c>
      <c r="K472" s="66">
        <f t="shared" si="267"/>
        <v>0</v>
      </c>
      <c r="L472" s="66">
        <f t="shared" si="267"/>
        <v>0</v>
      </c>
      <c r="M472" s="66">
        <f t="shared" si="267"/>
        <v>0</v>
      </c>
      <c r="N472" s="66">
        <f t="shared" si="267"/>
        <v>0</v>
      </c>
      <c r="O472" s="121">
        <f>+O473+O474+O475+O476</f>
        <v>0</v>
      </c>
    </row>
    <row r="473" spans="1:15" ht="12.75" x14ac:dyDescent="0.2">
      <c r="A473" s="62">
        <v>2</v>
      </c>
      <c r="B473" s="57">
        <v>6</v>
      </c>
      <c r="C473" s="57">
        <v>8</v>
      </c>
      <c r="D473" s="57">
        <v>8</v>
      </c>
      <c r="E473" s="57" t="s">
        <v>308</v>
      </c>
      <c r="F473" s="60" t="s">
        <v>288</v>
      </c>
      <c r="G473" s="55">
        <f t="shared" si="262"/>
        <v>0</v>
      </c>
      <c r="H473" s="55">
        <f>N473*0.0707</f>
        <v>0</v>
      </c>
      <c r="I473" s="55">
        <f>N473*0.404</f>
        <v>0</v>
      </c>
      <c r="J473" s="55">
        <f>N473*0.0652</f>
        <v>0</v>
      </c>
      <c r="K473" s="55">
        <f>N473*0.0406</f>
        <v>0</v>
      </c>
      <c r="L473" s="55">
        <f>N473*0.0153</f>
        <v>0</v>
      </c>
      <c r="M473" s="55">
        <f>N473*0.3212</f>
        <v>0</v>
      </c>
      <c r="N473" s="55">
        <f>[5]PPNE5!J473</f>
        <v>0</v>
      </c>
      <c r="O473" s="110">
        <f>IFERROR(N473/$N$19*100,"0.00")</f>
        <v>0</v>
      </c>
    </row>
    <row r="474" spans="1:15" ht="12.75" x14ac:dyDescent="0.2">
      <c r="A474" s="62">
        <v>2</v>
      </c>
      <c r="B474" s="57">
        <v>6</v>
      </c>
      <c r="C474" s="57">
        <v>8</v>
      </c>
      <c r="D474" s="57">
        <v>8</v>
      </c>
      <c r="E474" s="57" t="s">
        <v>309</v>
      </c>
      <c r="F474" s="60" t="s">
        <v>289</v>
      </c>
      <c r="G474" s="55">
        <f t="shared" si="262"/>
        <v>0</v>
      </c>
      <c r="H474" s="55">
        <f>N474*0.0707</f>
        <v>0</v>
      </c>
      <c r="I474" s="55">
        <f>N474*0.404</f>
        <v>0</v>
      </c>
      <c r="J474" s="55">
        <f>N474*0.0652</f>
        <v>0</v>
      </c>
      <c r="K474" s="55">
        <f>N474*0.0406</f>
        <v>0</v>
      </c>
      <c r="L474" s="55">
        <f>N474*0.0153</f>
        <v>0</v>
      </c>
      <c r="M474" s="55">
        <f>N474*0.3212</f>
        <v>0</v>
      </c>
      <c r="N474" s="55">
        <f>[5]PPNE5!J474</f>
        <v>0</v>
      </c>
      <c r="O474" s="110">
        <f>IFERROR(N474/$N$19*100,"0.00")</f>
        <v>0</v>
      </c>
    </row>
    <row r="475" spans="1:15" ht="12.75" x14ac:dyDescent="0.2">
      <c r="A475" s="62">
        <v>2</v>
      </c>
      <c r="B475" s="57">
        <v>6</v>
      </c>
      <c r="C475" s="57">
        <v>8</v>
      </c>
      <c r="D475" s="57">
        <v>8</v>
      </c>
      <c r="E475" s="57" t="s">
        <v>310</v>
      </c>
      <c r="F475" s="60" t="s">
        <v>290</v>
      </c>
      <c r="G475" s="55">
        <f t="shared" si="262"/>
        <v>0</v>
      </c>
      <c r="H475" s="55">
        <f>N475*0.0707</f>
        <v>0</v>
      </c>
      <c r="I475" s="55">
        <f>N475*0.404</f>
        <v>0</v>
      </c>
      <c r="J475" s="55">
        <f>N475*0.0652</f>
        <v>0</v>
      </c>
      <c r="K475" s="55">
        <f>N475*0.0406</f>
        <v>0</v>
      </c>
      <c r="L475" s="55">
        <f>N475*0.0153</f>
        <v>0</v>
      </c>
      <c r="M475" s="55">
        <f>N475*0.3212</f>
        <v>0</v>
      </c>
      <c r="N475" s="55">
        <f>[5]PPNE5!J475</f>
        <v>0</v>
      </c>
      <c r="O475" s="110">
        <f>IFERROR(N475/$N$19*100,"0.00")</f>
        <v>0</v>
      </c>
    </row>
    <row r="476" spans="1:15" ht="12.75" x14ac:dyDescent="0.2">
      <c r="A476" s="62">
        <v>2</v>
      </c>
      <c r="B476" s="57">
        <v>6</v>
      </c>
      <c r="C476" s="57">
        <v>8</v>
      </c>
      <c r="D476" s="57">
        <v>8</v>
      </c>
      <c r="E476" s="57" t="s">
        <v>311</v>
      </c>
      <c r="F476" s="60" t="s">
        <v>291</v>
      </c>
      <c r="G476" s="55">
        <f t="shared" si="262"/>
        <v>0</v>
      </c>
      <c r="H476" s="55">
        <f>N476*0.0707</f>
        <v>0</v>
      </c>
      <c r="I476" s="55">
        <f>N476*0.404</f>
        <v>0</v>
      </c>
      <c r="J476" s="55">
        <f>N476*0.0652</f>
        <v>0</v>
      </c>
      <c r="K476" s="55">
        <f>N476*0.0406</f>
        <v>0</v>
      </c>
      <c r="L476" s="55">
        <f>N476*0.0153</f>
        <v>0</v>
      </c>
      <c r="M476" s="55">
        <f>N476*0.3212</f>
        <v>0</v>
      </c>
      <c r="N476" s="55">
        <f>[5]PPNE5!J476</f>
        <v>0</v>
      </c>
      <c r="O476" s="110">
        <f>IFERROR(N476/$N$19*100,"0.00")</f>
        <v>0</v>
      </c>
    </row>
    <row r="477" spans="1:15" ht="12.75" x14ac:dyDescent="0.2">
      <c r="A477" s="64">
        <v>2</v>
      </c>
      <c r="B477" s="65">
        <v>6</v>
      </c>
      <c r="C477" s="65">
        <v>8</v>
      </c>
      <c r="D477" s="65">
        <v>9</v>
      </c>
      <c r="E477" s="65"/>
      <c r="F477" s="75" t="s">
        <v>292</v>
      </c>
      <c r="G477" s="66">
        <f t="shared" ref="G477:O477" si="268">+G478</f>
        <v>0</v>
      </c>
      <c r="H477" s="66">
        <f t="shared" si="268"/>
        <v>0</v>
      </c>
      <c r="I477" s="66">
        <f t="shared" si="268"/>
        <v>0</v>
      </c>
      <c r="J477" s="66">
        <f t="shared" si="268"/>
        <v>0</v>
      </c>
      <c r="K477" s="66">
        <f t="shared" si="268"/>
        <v>0</v>
      </c>
      <c r="L477" s="66">
        <f t="shared" si="268"/>
        <v>0</v>
      </c>
      <c r="M477" s="66">
        <f t="shared" si="268"/>
        <v>0</v>
      </c>
      <c r="N477" s="66">
        <f t="shared" si="268"/>
        <v>0</v>
      </c>
      <c r="O477" s="121">
        <f t="shared" si="268"/>
        <v>0</v>
      </c>
    </row>
    <row r="478" spans="1:15" ht="12.75" x14ac:dyDescent="0.2">
      <c r="A478" s="62">
        <v>2</v>
      </c>
      <c r="B478" s="57">
        <v>6</v>
      </c>
      <c r="C478" s="57">
        <v>8</v>
      </c>
      <c r="D478" s="57">
        <v>9</v>
      </c>
      <c r="E478" s="57" t="s">
        <v>308</v>
      </c>
      <c r="F478" s="60" t="s">
        <v>292</v>
      </c>
      <c r="G478" s="55">
        <f t="shared" si="262"/>
        <v>0</v>
      </c>
      <c r="H478" s="55">
        <f>N478*0.0707</f>
        <v>0</v>
      </c>
      <c r="I478" s="55">
        <f>N478*0.404</f>
        <v>0</v>
      </c>
      <c r="J478" s="55">
        <f>N478*0.0652</f>
        <v>0</v>
      </c>
      <c r="K478" s="55">
        <f>N478*0.0406</f>
        <v>0</v>
      </c>
      <c r="L478" s="55">
        <f>N478*0.0153</f>
        <v>0</v>
      </c>
      <c r="M478" s="55">
        <f>N478*0.3212</f>
        <v>0</v>
      </c>
      <c r="N478" s="55">
        <f>[5]PPNE5!J478</f>
        <v>0</v>
      </c>
      <c r="O478" s="110">
        <f>IFERROR(N478/$N$19*100,"0.00")</f>
        <v>0</v>
      </c>
    </row>
    <row r="479" spans="1:15" ht="12.75" x14ac:dyDescent="0.2">
      <c r="A479" s="86">
        <v>2</v>
      </c>
      <c r="B479" s="84">
        <v>6</v>
      </c>
      <c r="C479" s="84">
        <v>9</v>
      </c>
      <c r="D479" s="84"/>
      <c r="E479" s="84"/>
      <c r="F479" s="87" t="s">
        <v>453</v>
      </c>
      <c r="G479" s="330">
        <f t="shared" ref="G479:N479" si="269">+G480+G482+G484</f>
        <v>0</v>
      </c>
      <c r="H479" s="330">
        <f t="shared" si="269"/>
        <v>0</v>
      </c>
      <c r="I479" s="330">
        <f t="shared" si="269"/>
        <v>0</v>
      </c>
      <c r="J479" s="330">
        <f t="shared" si="269"/>
        <v>0</v>
      </c>
      <c r="K479" s="330">
        <f t="shared" si="269"/>
        <v>0</v>
      </c>
      <c r="L479" s="330">
        <f t="shared" si="269"/>
        <v>0</v>
      </c>
      <c r="M479" s="330">
        <f t="shared" si="269"/>
        <v>0</v>
      </c>
      <c r="N479" s="330">
        <f t="shared" si="269"/>
        <v>0</v>
      </c>
      <c r="O479" s="119">
        <v>0</v>
      </c>
    </row>
    <row r="480" spans="1:15" ht="12.75" x14ac:dyDescent="0.2">
      <c r="A480" s="67">
        <v>2</v>
      </c>
      <c r="B480" s="65">
        <v>6</v>
      </c>
      <c r="C480" s="65">
        <v>9</v>
      </c>
      <c r="D480" s="65">
        <v>1</v>
      </c>
      <c r="E480" s="65"/>
      <c r="F480" s="75" t="s">
        <v>454</v>
      </c>
      <c r="G480" s="66">
        <f t="shared" ref="G480:N480" si="270">+G481</f>
        <v>0</v>
      </c>
      <c r="H480" s="66">
        <f t="shared" si="270"/>
        <v>0</v>
      </c>
      <c r="I480" s="66">
        <f t="shared" si="270"/>
        <v>0</v>
      </c>
      <c r="J480" s="66">
        <f t="shared" si="270"/>
        <v>0</v>
      </c>
      <c r="K480" s="66">
        <f t="shared" si="270"/>
        <v>0</v>
      </c>
      <c r="L480" s="66">
        <f t="shared" si="270"/>
        <v>0</v>
      </c>
      <c r="M480" s="66">
        <f t="shared" si="270"/>
        <v>0</v>
      </c>
      <c r="N480" s="66">
        <f t="shared" si="270"/>
        <v>0</v>
      </c>
      <c r="O480" s="120">
        <v>0</v>
      </c>
    </row>
    <row r="481" spans="1:15" ht="12.75" x14ac:dyDescent="0.2">
      <c r="A481" s="62">
        <v>2</v>
      </c>
      <c r="B481" s="57">
        <v>6</v>
      </c>
      <c r="C481" s="57">
        <v>9</v>
      </c>
      <c r="D481" s="57">
        <v>1</v>
      </c>
      <c r="E481" s="57" t="s">
        <v>308</v>
      </c>
      <c r="F481" s="60" t="s">
        <v>454</v>
      </c>
      <c r="G481" s="55">
        <f>N481*0.083</f>
        <v>0</v>
      </c>
      <c r="H481" s="55">
        <f>N481*0.0707</f>
        <v>0</v>
      </c>
      <c r="I481" s="55">
        <f>N481*0.404</f>
        <v>0</v>
      </c>
      <c r="J481" s="55">
        <f>N481*0.0652</f>
        <v>0</v>
      </c>
      <c r="K481" s="55">
        <f>N481*0.0406</f>
        <v>0</v>
      </c>
      <c r="L481" s="55">
        <f>N481*0.0153</f>
        <v>0</v>
      </c>
      <c r="M481" s="55">
        <f>N481*0.3212</f>
        <v>0</v>
      </c>
      <c r="N481" s="55">
        <f>[5]PPNE5!J481</f>
        <v>0</v>
      </c>
      <c r="O481" s="110">
        <f>IFERROR(N481/$N$19*100,"0.00")</f>
        <v>0</v>
      </c>
    </row>
    <row r="482" spans="1:15" ht="12.75" x14ac:dyDescent="0.2">
      <c r="A482" s="67">
        <v>2</v>
      </c>
      <c r="B482" s="65">
        <v>6</v>
      </c>
      <c r="C482" s="65">
        <v>9</v>
      </c>
      <c r="D482" s="65">
        <v>2</v>
      </c>
      <c r="E482" s="65"/>
      <c r="F482" s="75" t="s">
        <v>455</v>
      </c>
      <c r="G482" s="66">
        <f t="shared" ref="G482:N482" si="271">+G483</f>
        <v>0</v>
      </c>
      <c r="H482" s="66">
        <f t="shared" si="271"/>
        <v>0</v>
      </c>
      <c r="I482" s="66">
        <f t="shared" si="271"/>
        <v>0</v>
      </c>
      <c r="J482" s="66">
        <f t="shared" si="271"/>
        <v>0</v>
      </c>
      <c r="K482" s="66">
        <f t="shared" si="271"/>
        <v>0</v>
      </c>
      <c r="L482" s="66">
        <f t="shared" si="271"/>
        <v>0</v>
      </c>
      <c r="M482" s="66">
        <f t="shared" si="271"/>
        <v>0</v>
      </c>
      <c r="N482" s="66">
        <f t="shared" si="271"/>
        <v>0</v>
      </c>
      <c r="O482" s="120">
        <v>0</v>
      </c>
    </row>
    <row r="483" spans="1:15" ht="12.75" x14ac:dyDescent="0.2">
      <c r="A483" s="62">
        <v>2</v>
      </c>
      <c r="B483" s="57">
        <v>6</v>
      </c>
      <c r="C483" s="57">
        <v>9</v>
      </c>
      <c r="D483" s="57">
        <v>2</v>
      </c>
      <c r="E483" s="57" t="s">
        <v>308</v>
      </c>
      <c r="F483" s="60" t="s">
        <v>455</v>
      </c>
      <c r="G483" s="55">
        <f>N483*0.083</f>
        <v>0</v>
      </c>
      <c r="H483" s="55">
        <f>N483*0.0707</f>
        <v>0</v>
      </c>
      <c r="I483" s="55">
        <f>N483*0.404</f>
        <v>0</v>
      </c>
      <c r="J483" s="55">
        <f>N483*0.0652</f>
        <v>0</v>
      </c>
      <c r="K483" s="55">
        <f>N483*0.0406</f>
        <v>0</v>
      </c>
      <c r="L483" s="55">
        <f>N483*0.0153</f>
        <v>0</v>
      </c>
      <c r="M483" s="55">
        <f>N483*0.3212</f>
        <v>0</v>
      </c>
      <c r="N483" s="55">
        <f>[5]PPNE5!J483</f>
        <v>0</v>
      </c>
      <c r="O483" s="110">
        <f>IFERROR(N483/$N$19*100,"0.00")</f>
        <v>0</v>
      </c>
    </row>
    <row r="484" spans="1:15" ht="12.75" x14ac:dyDescent="0.2">
      <c r="A484" s="67">
        <v>2</v>
      </c>
      <c r="B484" s="65">
        <v>6</v>
      </c>
      <c r="C484" s="65">
        <v>9</v>
      </c>
      <c r="D484" s="65">
        <v>9</v>
      </c>
      <c r="E484" s="65"/>
      <c r="F484" s="75" t="s">
        <v>456</v>
      </c>
      <c r="G484" s="66">
        <f t="shared" ref="G484:N484" si="272">+G485</f>
        <v>0</v>
      </c>
      <c r="H484" s="66">
        <f t="shared" si="272"/>
        <v>0</v>
      </c>
      <c r="I484" s="66">
        <f t="shared" si="272"/>
        <v>0</v>
      </c>
      <c r="J484" s="66">
        <f t="shared" si="272"/>
        <v>0</v>
      </c>
      <c r="K484" s="66">
        <f t="shared" si="272"/>
        <v>0</v>
      </c>
      <c r="L484" s="66">
        <f t="shared" si="272"/>
        <v>0</v>
      </c>
      <c r="M484" s="66">
        <f t="shared" si="272"/>
        <v>0</v>
      </c>
      <c r="N484" s="66">
        <f t="shared" si="272"/>
        <v>0</v>
      </c>
      <c r="O484" s="120">
        <v>0</v>
      </c>
    </row>
    <row r="485" spans="1:15" ht="12.75" x14ac:dyDescent="0.2">
      <c r="A485" s="62">
        <v>2</v>
      </c>
      <c r="B485" s="57">
        <v>6</v>
      </c>
      <c r="C485" s="57">
        <v>9</v>
      </c>
      <c r="D485" s="57">
        <v>9</v>
      </c>
      <c r="E485" s="57" t="s">
        <v>308</v>
      </c>
      <c r="F485" s="60" t="s">
        <v>456</v>
      </c>
      <c r="G485" s="55">
        <f>N485*0.083</f>
        <v>0</v>
      </c>
      <c r="H485" s="55">
        <f>N485*0.0707</f>
        <v>0</v>
      </c>
      <c r="I485" s="55">
        <f>N485*0.404</f>
        <v>0</v>
      </c>
      <c r="J485" s="55">
        <f>N485*0.0652</f>
        <v>0</v>
      </c>
      <c r="K485" s="55">
        <f>N485*0.0406</f>
        <v>0</v>
      </c>
      <c r="L485" s="55">
        <f>N485*0.0153</f>
        <v>0</v>
      </c>
      <c r="M485" s="55">
        <f>N485*0.3212</f>
        <v>0</v>
      </c>
      <c r="N485" s="55">
        <f>[5]PPNE5!J485</f>
        <v>0</v>
      </c>
      <c r="O485" s="110">
        <f>IFERROR(N485/$N$19*100,"0.00")</f>
        <v>0</v>
      </c>
    </row>
    <row r="486" spans="1:15" ht="12.75" x14ac:dyDescent="0.2">
      <c r="A486" s="88">
        <v>2</v>
      </c>
      <c r="B486" s="89">
        <v>7</v>
      </c>
      <c r="C486" s="90"/>
      <c r="D486" s="90"/>
      <c r="E486" s="90"/>
      <c r="F486" s="91" t="s">
        <v>253</v>
      </c>
      <c r="G486" s="331">
        <f t="shared" ref="G486:N486" si="273">+G487+G498+G511</f>
        <v>0</v>
      </c>
      <c r="H486" s="331">
        <f t="shared" si="273"/>
        <v>0</v>
      </c>
      <c r="I486" s="331">
        <f t="shared" si="273"/>
        <v>0</v>
      </c>
      <c r="J486" s="331">
        <f t="shared" si="273"/>
        <v>0</v>
      </c>
      <c r="K486" s="331">
        <f t="shared" si="273"/>
        <v>0</v>
      </c>
      <c r="L486" s="331">
        <f t="shared" si="273"/>
        <v>0</v>
      </c>
      <c r="M486" s="331">
        <f t="shared" si="273"/>
        <v>0</v>
      </c>
      <c r="N486" s="331">
        <f t="shared" si="273"/>
        <v>0</v>
      </c>
      <c r="O486" s="118">
        <v>0</v>
      </c>
    </row>
    <row r="487" spans="1:15" ht="12.75" x14ac:dyDescent="0.2">
      <c r="A487" s="86">
        <v>2</v>
      </c>
      <c r="B487" s="84">
        <v>7</v>
      </c>
      <c r="C487" s="84">
        <v>1</v>
      </c>
      <c r="D487" s="84"/>
      <c r="E487" s="84"/>
      <c r="F487" s="87" t="s">
        <v>293</v>
      </c>
      <c r="G487" s="330">
        <f t="shared" ref="G487:N487" si="274">+G488+G490+G492+G494+G496</f>
        <v>0</v>
      </c>
      <c r="H487" s="330">
        <f t="shared" si="274"/>
        <v>0</v>
      </c>
      <c r="I487" s="330">
        <f t="shared" si="274"/>
        <v>0</v>
      </c>
      <c r="J487" s="330">
        <f t="shared" si="274"/>
        <v>0</v>
      </c>
      <c r="K487" s="330">
        <f t="shared" si="274"/>
        <v>0</v>
      </c>
      <c r="L487" s="330">
        <f t="shared" si="274"/>
        <v>0</v>
      </c>
      <c r="M487" s="330">
        <f t="shared" si="274"/>
        <v>0</v>
      </c>
      <c r="N487" s="330">
        <f t="shared" si="274"/>
        <v>0</v>
      </c>
      <c r="O487" s="119">
        <v>0</v>
      </c>
    </row>
    <row r="488" spans="1:15" ht="12.75" x14ac:dyDescent="0.2">
      <c r="A488" s="64">
        <v>2</v>
      </c>
      <c r="B488" s="65">
        <v>7</v>
      </c>
      <c r="C488" s="65">
        <v>1</v>
      </c>
      <c r="D488" s="65">
        <v>1</v>
      </c>
      <c r="E488" s="65"/>
      <c r="F488" s="61" t="s">
        <v>294</v>
      </c>
      <c r="G488" s="66">
        <f t="shared" ref="G488:O488" si="275">+G489</f>
        <v>0</v>
      </c>
      <c r="H488" s="66">
        <f t="shared" si="275"/>
        <v>0</v>
      </c>
      <c r="I488" s="66">
        <f t="shared" si="275"/>
        <v>0</v>
      </c>
      <c r="J488" s="66">
        <f t="shared" si="275"/>
        <v>0</v>
      </c>
      <c r="K488" s="66">
        <f t="shared" si="275"/>
        <v>0</v>
      </c>
      <c r="L488" s="66">
        <f t="shared" si="275"/>
        <v>0</v>
      </c>
      <c r="M488" s="66">
        <f t="shared" si="275"/>
        <v>0</v>
      </c>
      <c r="N488" s="66">
        <f t="shared" si="275"/>
        <v>0</v>
      </c>
      <c r="O488" s="121">
        <f t="shared" si="275"/>
        <v>0</v>
      </c>
    </row>
    <row r="489" spans="1:15" ht="12.75" x14ac:dyDescent="0.2">
      <c r="A489" s="62">
        <v>2</v>
      </c>
      <c r="B489" s="57">
        <v>7</v>
      </c>
      <c r="C489" s="57">
        <v>1</v>
      </c>
      <c r="D489" s="57">
        <v>1</v>
      </c>
      <c r="E489" s="57" t="s">
        <v>308</v>
      </c>
      <c r="F489" s="60" t="s">
        <v>294</v>
      </c>
      <c r="G489" s="55">
        <f>N489*0.083</f>
        <v>0</v>
      </c>
      <c r="H489" s="55">
        <f>N489*0.0707</f>
        <v>0</v>
      </c>
      <c r="I489" s="55">
        <f>N489*0.404</f>
        <v>0</v>
      </c>
      <c r="J489" s="55">
        <f>N489*0.0652</f>
        <v>0</v>
      </c>
      <c r="K489" s="55">
        <f>N489*0.0406</f>
        <v>0</v>
      </c>
      <c r="L489" s="55">
        <f>N489*0.0153</f>
        <v>0</v>
      </c>
      <c r="M489" s="55">
        <f>N489*0.3212</f>
        <v>0</v>
      </c>
      <c r="N489" s="55">
        <f>[5]PPNE5!J489</f>
        <v>0</v>
      </c>
      <c r="O489" s="110">
        <f>IFERROR(N489/$N$19*100,"0.00")</f>
        <v>0</v>
      </c>
    </row>
    <row r="490" spans="1:15" ht="12.75" x14ac:dyDescent="0.2">
      <c r="A490" s="64">
        <v>2</v>
      </c>
      <c r="B490" s="65">
        <v>7</v>
      </c>
      <c r="C490" s="65">
        <v>1</v>
      </c>
      <c r="D490" s="65">
        <v>2</v>
      </c>
      <c r="E490" s="65"/>
      <c r="F490" s="61" t="s">
        <v>295</v>
      </c>
      <c r="G490" s="66">
        <f t="shared" ref="G490:O490" si="276">+G491</f>
        <v>0</v>
      </c>
      <c r="H490" s="66">
        <f t="shared" si="276"/>
        <v>0</v>
      </c>
      <c r="I490" s="66">
        <f t="shared" si="276"/>
        <v>0</v>
      </c>
      <c r="J490" s="66">
        <f t="shared" si="276"/>
        <v>0</v>
      </c>
      <c r="K490" s="66">
        <f t="shared" si="276"/>
        <v>0</v>
      </c>
      <c r="L490" s="66">
        <f t="shared" si="276"/>
        <v>0</v>
      </c>
      <c r="M490" s="66">
        <f t="shared" si="276"/>
        <v>0</v>
      </c>
      <c r="N490" s="66">
        <f t="shared" si="276"/>
        <v>0</v>
      </c>
      <c r="O490" s="121">
        <f t="shared" si="276"/>
        <v>0</v>
      </c>
    </row>
    <row r="491" spans="1:15" ht="12.75" x14ac:dyDescent="0.2">
      <c r="A491" s="62">
        <v>2</v>
      </c>
      <c r="B491" s="57">
        <v>7</v>
      </c>
      <c r="C491" s="57">
        <v>1</v>
      </c>
      <c r="D491" s="57">
        <v>2</v>
      </c>
      <c r="E491" s="57" t="s">
        <v>308</v>
      </c>
      <c r="F491" s="60" t="s">
        <v>295</v>
      </c>
      <c r="G491" s="55">
        <f>N491*0.083</f>
        <v>0</v>
      </c>
      <c r="H491" s="55">
        <f>N491*0.0707</f>
        <v>0</v>
      </c>
      <c r="I491" s="55">
        <f>N491*0.404</f>
        <v>0</v>
      </c>
      <c r="J491" s="55">
        <f>N491*0.0652</f>
        <v>0</v>
      </c>
      <c r="K491" s="55">
        <f>N491*0.0406</f>
        <v>0</v>
      </c>
      <c r="L491" s="55">
        <f>N491*0.0153</f>
        <v>0</v>
      </c>
      <c r="M491" s="55">
        <f>N491*0.3212</f>
        <v>0</v>
      </c>
      <c r="N491" s="55">
        <f>[5]PPNE5!J491</f>
        <v>0</v>
      </c>
      <c r="O491" s="110">
        <f>IFERROR(N491/$N$19*100,"0.00")</f>
        <v>0</v>
      </c>
    </row>
    <row r="492" spans="1:15" ht="12.75" x14ac:dyDescent="0.2">
      <c r="A492" s="64">
        <v>2</v>
      </c>
      <c r="B492" s="65">
        <v>7</v>
      </c>
      <c r="C492" s="65">
        <v>1</v>
      </c>
      <c r="D492" s="65">
        <v>3</v>
      </c>
      <c r="E492" s="65"/>
      <c r="F492" s="61" t="s">
        <v>296</v>
      </c>
      <c r="G492" s="66">
        <f t="shared" ref="G492:O492" si="277">+G493</f>
        <v>0</v>
      </c>
      <c r="H492" s="66">
        <f t="shared" si="277"/>
        <v>0</v>
      </c>
      <c r="I492" s="66">
        <f t="shared" si="277"/>
        <v>0</v>
      </c>
      <c r="J492" s="66">
        <f t="shared" si="277"/>
        <v>0</v>
      </c>
      <c r="K492" s="66">
        <f t="shared" si="277"/>
        <v>0</v>
      </c>
      <c r="L492" s="66">
        <f t="shared" si="277"/>
        <v>0</v>
      </c>
      <c r="M492" s="66">
        <f t="shared" si="277"/>
        <v>0</v>
      </c>
      <c r="N492" s="66">
        <f t="shared" si="277"/>
        <v>0</v>
      </c>
      <c r="O492" s="121">
        <f t="shared" si="277"/>
        <v>0</v>
      </c>
    </row>
    <row r="493" spans="1:15" ht="12.75" x14ac:dyDescent="0.2">
      <c r="A493" s="62">
        <v>2</v>
      </c>
      <c r="B493" s="57">
        <v>7</v>
      </c>
      <c r="C493" s="57">
        <v>1</v>
      </c>
      <c r="D493" s="57">
        <v>3</v>
      </c>
      <c r="E493" s="57" t="s">
        <v>308</v>
      </c>
      <c r="F493" s="60" t="s">
        <v>296</v>
      </c>
      <c r="G493" s="55">
        <f>N493*0.083</f>
        <v>0</v>
      </c>
      <c r="H493" s="55">
        <f>N493*0.0707</f>
        <v>0</v>
      </c>
      <c r="I493" s="55">
        <f>N493*0.404</f>
        <v>0</v>
      </c>
      <c r="J493" s="55">
        <f>N493*0.0652</f>
        <v>0</v>
      </c>
      <c r="K493" s="55">
        <f>N493*0.0406</f>
        <v>0</v>
      </c>
      <c r="L493" s="55">
        <f>N493*0.0153</f>
        <v>0</v>
      </c>
      <c r="M493" s="55">
        <f>N493*0.3212</f>
        <v>0</v>
      </c>
      <c r="N493" s="55">
        <f>[5]PPNE5!J493</f>
        <v>0</v>
      </c>
      <c r="O493" s="110">
        <f>IFERROR(N493/$N$19*100,"0.00")</f>
        <v>0</v>
      </c>
    </row>
    <row r="494" spans="1:15" ht="12.75" x14ac:dyDescent="0.2">
      <c r="A494" s="64">
        <v>2</v>
      </c>
      <c r="B494" s="65">
        <v>7</v>
      </c>
      <c r="C494" s="65">
        <v>1</v>
      </c>
      <c r="D494" s="65">
        <v>4</v>
      </c>
      <c r="E494" s="65"/>
      <c r="F494" s="61" t="s">
        <v>297</v>
      </c>
      <c r="G494" s="66">
        <f t="shared" ref="G494:O494" si="278">+G495</f>
        <v>0</v>
      </c>
      <c r="H494" s="66">
        <f t="shared" si="278"/>
        <v>0</v>
      </c>
      <c r="I494" s="66">
        <f t="shared" si="278"/>
        <v>0</v>
      </c>
      <c r="J494" s="66">
        <f t="shared" si="278"/>
        <v>0</v>
      </c>
      <c r="K494" s="66">
        <f t="shared" si="278"/>
        <v>0</v>
      </c>
      <c r="L494" s="66">
        <f t="shared" si="278"/>
        <v>0</v>
      </c>
      <c r="M494" s="66">
        <f t="shared" si="278"/>
        <v>0</v>
      </c>
      <c r="N494" s="66">
        <f t="shared" si="278"/>
        <v>0</v>
      </c>
      <c r="O494" s="121">
        <f t="shared" si="278"/>
        <v>0</v>
      </c>
    </row>
    <row r="495" spans="1:15" ht="12.75" x14ac:dyDescent="0.2">
      <c r="A495" s="62">
        <v>2</v>
      </c>
      <c r="B495" s="57">
        <v>7</v>
      </c>
      <c r="C495" s="57">
        <v>1</v>
      </c>
      <c r="D495" s="57">
        <v>4</v>
      </c>
      <c r="E495" s="57" t="s">
        <v>308</v>
      </c>
      <c r="F495" s="60" t="s">
        <v>297</v>
      </c>
      <c r="G495" s="55">
        <f>N495*0.083</f>
        <v>0</v>
      </c>
      <c r="H495" s="55">
        <f>N495*0.0707</f>
        <v>0</v>
      </c>
      <c r="I495" s="55">
        <f>N495*0.404</f>
        <v>0</v>
      </c>
      <c r="J495" s="55">
        <f>N495*0.0652</f>
        <v>0</v>
      </c>
      <c r="K495" s="55">
        <f>N495*0.0406</f>
        <v>0</v>
      </c>
      <c r="L495" s="55">
        <f>N495*0.0153</f>
        <v>0</v>
      </c>
      <c r="M495" s="55">
        <f>N495*0.3212</f>
        <v>0</v>
      </c>
      <c r="N495" s="55">
        <f>[5]PPNE5!J495</f>
        <v>0</v>
      </c>
      <c r="O495" s="110">
        <f>IFERROR(N495/$N$19*100,"0.00")</f>
        <v>0</v>
      </c>
    </row>
    <row r="496" spans="1:15" ht="12.75" x14ac:dyDescent="0.2">
      <c r="A496" s="67">
        <v>2</v>
      </c>
      <c r="B496" s="65">
        <v>7</v>
      </c>
      <c r="C496" s="65">
        <v>1</v>
      </c>
      <c r="D496" s="65">
        <v>5</v>
      </c>
      <c r="E496" s="65"/>
      <c r="F496" s="75" t="s">
        <v>457</v>
      </c>
      <c r="G496" s="66">
        <f t="shared" ref="G496:O496" si="279">+G497</f>
        <v>0</v>
      </c>
      <c r="H496" s="66">
        <f t="shared" si="279"/>
        <v>0</v>
      </c>
      <c r="I496" s="66">
        <f t="shared" si="279"/>
        <v>0</v>
      </c>
      <c r="J496" s="66">
        <f t="shared" si="279"/>
        <v>0</v>
      </c>
      <c r="K496" s="66">
        <f t="shared" si="279"/>
        <v>0</v>
      </c>
      <c r="L496" s="66">
        <f t="shared" si="279"/>
        <v>0</v>
      </c>
      <c r="M496" s="66">
        <f t="shared" si="279"/>
        <v>0</v>
      </c>
      <c r="N496" s="66">
        <f t="shared" si="279"/>
        <v>0</v>
      </c>
      <c r="O496" s="121">
        <f t="shared" si="279"/>
        <v>0</v>
      </c>
    </row>
    <row r="497" spans="1:15" ht="12.75" x14ac:dyDescent="0.2">
      <c r="A497" s="62">
        <v>2</v>
      </c>
      <c r="B497" s="57">
        <v>7</v>
      </c>
      <c r="C497" s="57">
        <v>1</v>
      </c>
      <c r="D497" s="57">
        <v>5</v>
      </c>
      <c r="E497" s="57" t="s">
        <v>308</v>
      </c>
      <c r="F497" s="60" t="s">
        <v>457</v>
      </c>
      <c r="G497" s="55">
        <f>N497*0.083</f>
        <v>0</v>
      </c>
      <c r="H497" s="55">
        <f>N497*0.0707</f>
        <v>0</v>
      </c>
      <c r="I497" s="55">
        <f>N497*0.404</f>
        <v>0</v>
      </c>
      <c r="J497" s="55">
        <f>N497*0.0652</f>
        <v>0</v>
      </c>
      <c r="K497" s="55">
        <f>N497*0.0406</f>
        <v>0</v>
      </c>
      <c r="L497" s="55">
        <f>N497*0.0153</f>
        <v>0</v>
      </c>
      <c r="M497" s="55">
        <f>N497*0.3212</f>
        <v>0</v>
      </c>
      <c r="N497" s="55">
        <f>[5]PPNE5!J497</f>
        <v>0</v>
      </c>
      <c r="O497" s="110">
        <f>IFERROR(N497/$N$19*100,"0.00")</f>
        <v>0</v>
      </c>
    </row>
    <row r="498" spans="1:15" ht="12.75" x14ac:dyDescent="0.2">
      <c r="A498" s="86">
        <v>2</v>
      </c>
      <c r="B498" s="84">
        <v>7</v>
      </c>
      <c r="C498" s="84">
        <v>2</v>
      </c>
      <c r="D498" s="84"/>
      <c r="E498" s="84"/>
      <c r="F498" s="87" t="s">
        <v>298</v>
      </c>
      <c r="G498" s="330">
        <f t="shared" ref="G498:N498" si="280">+G499+G501+G503+G505+G507+G509</f>
        <v>0</v>
      </c>
      <c r="H498" s="330">
        <f t="shared" si="280"/>
        <v>0</v>
      </c>
      <c r="I498" s="330">
        <f t="shared" si="280"/>
        <v>0</v>
      </c>
      <c r="J498" s="330">
        <f t="shared" si="280"/>
        <v>0</v>
      </c>
      <c r="K498" s="330">
        <f t="shared" si="280"/>
        <v>0</v>
      </c>
      <c r="L498" s="330">
        <f t="shared" si="280"/>
        <v>0</v>
      </c>
      <c r="M498" s="330">
        <f t="shared" si="280"/>
        <v>0</v>
      </c>
      <c r="N498" s="330">
        <f t="shared" si="280"/>
        <v>0</v>
      </c>
      <c r="O498" s="119">
        <v>0</v>
      </c>
    </row>
    <row r="499" spans="1:15" ht="12.75" x14ac:dyDescent="0.2">
      <c r="A499" s="64">
        <v>2</v>
      </c>
      <c r="B499" s="65">
        <v>7</v>
      </c>
      <c r="C499" s="65">
        <v>2</v>
      </c>
      <c r="D499" s="65">
        <v>1</v>
      </c>
      <c r="E499" s="65"/>
      <c r="F499" s="61" t="s">
        <v>299</v>
      </c>
      <c r="G499" s="66">
        <f t="shared" ref="G499:O499" si="281">+G500</f>
        <v>0</v>
      </c>
      <c r="H499" s="66">
        <f t="shared" si="281"/>
        <v>0</v>
      </c>
      <c r="I499" s="66">
        <f t="shared" si="281"/>
        <v>0</v>
      </c>
      <c r="J499" s="66">
        <f t="shared" si="281"/>
        <v>0</v>
      </c>
      <c r="K499" s="66">
        <f t="shared" si="281"/>
        <v>0</v>
      </c>
      <c r="L499" s="66">
        <f t="shared" si="281"/>
        <v>0</v>
      </c>
      <c r="M499" s="66">
        <f t="shared" si="281"/>
        <v>0</v>
      </c>
      <c r="N499" s="66">
        <f t="shared" si="281"/>
        <v>0</v>
      </c>
      <c r="O499" s="121">
        <f t="shared" si="281"/>
        <v>0</v>
      </c>
    </row>
    <row r="500" spans="1:15" ht="12.75" x14ac:dyDescent="0.2">
      <c r="A500" s="62">
        <v>2</v>
      </c>
      <c r="B500" s="57">
        <v>7</v>
      </c>
      <c r="C500" s="57">
        <v>2</v>
      </c>
      <c r="D500" s="57">
        <v>1</v>
      </c>
      <c r="E500" s="57" t="s">
        <v>308</v>
      </c>
      <c r="F500" s="60" t="s">
        <v>299</v>
      </c>
      <c r="G500" s="55">
        <f>N500*0.083</f>
        <v>0</v>
      </c>
      <c r="H500" s="55">
        <f>N500*0.0707</f>
        <v>0</v>
      </c>
      <c r="I500" s="55">
        <f>N500*0.404</f>
        <v>0</v>
      </c>
      <c r="J500" s="55">
        <f>N500*0.0652</f>
        <v>0</v>
      </c>
      <c r="K500" s="55">
        <f>N500*0.0406</f>
        <v>0</v>
      </c>
      <c r="L500" s="55">
        <f>N500*0.0153</f>
        <v>0</v>
      </c>
      <c r="M500" s="55">
        <f>N500*0.3212</f>
        <v>0</v>
      </c>
      <c r="N500" s="55">
        <f>[5]PPNE5!J500</f>
        <v>0</v>
      </c>
      <c r="O500" s="110">
        <f>IFERROR(N500/$N$19*100,"0.00")</f>
        <v>0</v>
      </c>
    </row>
    <row r="501" spans="1:15" ht="12.75" x14ac:dyDescent="0.2">
      <c r="A501" s="64">
        <v>2</v>
      </c>
      <c r="B501" s="65">
        <v>7</v>
      </c>
      <c r="C501" s="65">
        <v>2</v>
      </c>
      <c r="D501" s="65">
        <v>2</v>
      </c>
      <c r="E501" s="65"/>
      <c r="F501" s="61" t="s">
        <v>300</v>
      </c>
      <c r="G501" s="66">
        <f t="shared" ref="G501:O501" si="282">+G502</f>
        <v>0</v>
      </c>
      <c r="H501" s="66">
        <f t="shared" si="282"/>
        <v>0</v>
      </c>
      <c r="I501" s="66">
        <f t="shared" si="282"/>
        <v>0</v>
      </c>
      <c r="J501" s="66">
        <f t="shared" si="282"/>
        <v>0</v>
      </c>
      <c r="K501" s="66">
        <f t="shared" si="282"/>
        <v>0</v>
      </c>
      <c r="L501" s="66">
        <f t="shared" si="282"/>
        <v>0</v>
      </c>
      <c r="M501" s="66">
        <f t="shared" si="282"/>
        <v>0</v>
      </c>
      <c r="N501" s="66">
        <f t="shared" si="282"/>
        <v>0</v>
      </c>
      <c r="O501" s="121">
        <f t="shared" si="282"/>
        <v>0</v>
      </c>
    </row>
    <row r="502" spans="1:15" ht="12.75" x14ac:dyDescent="0.2">
      <c r="A502" s="62">
        <v>2</v>
      </c>
      <c r="B502" s="57">
        <v>7</v>
      </c>
      <c r="C502" s="57">
        <v>2</v>
      </c>
      <c r="D502" s="57">
        <v>2</v>
      </c>
      <c r="E502" s="57" t="s">
        <v>308</v>
      </c>
      <c r="F502" s="60" t="s">
        <v>300</v>
      </c>
      <c r="G502" s="55">
        <f>N502*0.083</f>
        <v>0</v>
      </c>
      <c r="H502" s="55">
        <f>N502*0.0707</f>
        <v>0</v>
      </c>
      <c r="I502" s="55">
        <f>N502*0.404</f>
        <v>0</v>
      </c>
      <c r="J502" s="55">
        <f>N502*0.0652</f>
        <v>0</v>
      </c>
      <c r="K502" s="55">
        <f>N502*0.0406</f>
        <v>0</v>
      </c>
      <c r="L502" s="55">
        <f>N502*0.0153</f>
        <v>0</v>
      </c>
      <c r="M502" s="55">
        <f>N502*0.3212</f>
        <v>0</v>
      </c>
      <c r="N502" s="55">
        <f>[5]PPNE5!J502</f>
        <v>0</v>
      </c>
      <c r="O502" s="110">
        <f>IFERROR(N502/$N$19*100,"0.00")</f>
        <v>0</v>
      </c>
    </row>
    <row r="503" spans="1:15" ht="12.75" x14ac:dyDescent="0.2">
      <c r="A503" s="64">
        <v>2</v>
      </c>
      <c r="B503" s="65">
        <v>7</v>
      </c>
      <c r="C503" s="65">
        <v>2</v>
      </c>
      <c r="D503" s="65">
        <v>3</v>
      </c>
      <c r="E503" s="65"/>
      <c r="F503" s="61" t="s">
        <v>301</v>
      </c>
      <c r="G503" s="66">
        <f t="shared" ref="G503:O503" si="283">+G504</f>
        <v>0</v>
      </c>
      <c r="H503" s="66">
        <f t="shared" si="283"/>
        <v>0</v>
      </c>
      <c r="I503" s="66">
        <f t="shared" si="283"/>
        <v>0</v>
      </c>
      <c r="J503" s="66">
        <f t="shared" si="283"/>
        <v>0</v>
      </c>
      <c r="K503" s="66">
        <f t="shared" si="283"/>
        <v>0</v>
      </c>
      <c r="L503" s="66">
        <f t="shared" si="283"/>
        <v>0</v>
      </c>
      <c r="M503" s="66">
        <f t="shared" si="283"/>
        <v>0</v>
      </c>
      <c r="N503" s="66">
        <f t="shared" si="283"/>
        <v>0</v>
      </c>
      <c r="O503" s="121">
        <f t="shared" si="283"/>
        <v>0</v>
      </c>
    </row>
    <row r="504" spans="1:15" ht="12.75" x14ac:dyDescent="0.2">
      <c r="A504" s="62">
        <v>2</v>
      </c>
      <c r="B504" s="57">
        <v>7</v>
      </c>
      <c r="C504" s="57">
        <v>2</v>
      </c>
      <c r="D504" s="57">
        <v>3</v>
      </c>
      <c r="E504" s="57" t="s">
        <v>308</v>
      </c>
      <c r="F504" s="60" t="s">
        <v>301</v>
      </c>
      <c r="G504" s="55">
        <f>N504*0.083</f>
        <v>0</v>
      </c>
      <c r="H504" s="55">
        <f>N504*0.0707</f>
        <v>0</v>
      </c>
      <c r="I504" s="55">
        <f>N504*0.404</f>
        <v>0</v>
      </c>
      <c r="J504" s="55">
        <f>N504*0.0652</f>
        <v>0</v>
      </c>
      <c r="K504" s="55">
        <f>N504*0.0406</f>
        <v>0</v>
      </c>
      <c r="L504" s="55">
        <f>N504*0.0153</f>
        <v>0</v>
      </c>
      <c r="M504" s="55">
        <f>N504*0.3212</f>
        <v>0</v>
      </c>
      <c r="N504" s="55">
        <f>[5]PPNE5!J504</f>
        <v>0</v>
      </c>
      <c r="O504" s="110">
        <f>IFERROR(N504/$N$19*100,"0.00")</f>
        <v>0</v>
      </c>
    </row>
    <row r="505" spans="1:15" ht="12.75" x14ac:dyDescent="0.2">
      <c r="A505" s="64">
        <v>2</v>
      </c>
      <c r="B505" s="65">
        <v>7</v>
      </c>
      <c r="C505" s="65">
        <v>2</v>
      </c>
      <c r="D505" s="65">
        <v>4</v>
      </c>
      <c r="E505" s="65"/>
      <c r="F505" s="61" t="s">
        <v>302</v>
      </c>
      <c r="G505" s="66">
        <f t="shared" ref="G505:O505" si="284">+G506</f>
        <v>0</v>
      </c>
      <c r="H505" s="66">
        <f t="shared" si="284"/>
        <v>0</v>
      </c>
      <c r="I505" s="66">
        <f t="shared" si="284"/>
        <v>0</v>
      </c>
      <c r="J505" s="66">
        <f t="shared" si="284"/>
        <v>0</v>
      </c>
      <c r="K505" s="66">
        <f t="shared" si="284"/>
        <v>0</v>
      </c>
      <c r="L505" s="66">
        <f t="shared" si="284"/>
        <v>0</v>
      </c>
      <c r="M505" s="66">
        <f t="shared" si="284"/>
        <v>0</v>
      </c>
      <c r="N505" s="66">
        <f t="shared" si="284"/>
        <v>0</v>
      </c>
      <c r="O505" s="121">
        <f t="shared" si="284"/>
        <v>0</v>
      </c>
    </row>
    <row r="506" spans="1:15" ht="12.75" x14ac:dyDescent="0.2">
      <c r="A506" s="62">
        <v>2</v>
      </c>
      <c r="B506" s="57">
        <v>7</v>
      </c>
      <c r="C506" s="57">
        <v>2</v>
      </c>
      <c r="D506" s="57">
        <v>4</v>
      </c>
      <c r="E506" s="57" t="s">
        <v>308</v>
      </c>
      <c r="F506" s="60" t="s">
        <v>302</v>
      </c>
      <c r="G506" s="55">
        <f>N506*0.083</f>
        <v>0</v>
      </c>
      <c r="H506" s="55">
        <f>N506*0.0707</f>
        <v>0</v>
      </c>
      <c r="I506" s="55">
        <f>N506*0.404</f>
        <v>0</v>
      </c>
      <c r="J506" s="55">
        <f>N506*0.0652</f>
        <v>0</v>
      </c>
      <c r="K506" s="55">
        <f>N506*0.0406</f>
        <v>0</v>
      </c>
      <c r="L506" s="55">
        <f>N506*0.0153</f>
        <v>0</v>
      </c>
      <c r="M506" s="55">
        <f>N506*0.3212</f>
        <v>0</v>
      </c>
      <c r="N506" s="55">
        <f>[5]PPNE5!J506</f>
        <v>0</v>
      </c>
      <c r="O506" s="110">
        <f>IFERROR(N506/$N$19*100,"0.00")</f>
        <v>0</v>
      </c>
    </row>
    <row r="507" spans="1:15" ht="12.75" x14ac:dyDescent="0.2">
      <c r="A507" s="64">
        <v>2</v>
      </c>
      <c r="B507" s="65">
        <v>7</v>
      </c>
      <c r="C507" s="65">
        <v>2</v>
      </c>
      <c r="D507" s="65">
        <v>7</v>
      </c>
      <c r="E507" s="65"/>
      <c r="F507" s="61" t="s">
        <v>303</v>
      </c>
      <c r="G507" s="66">
        <f t="shared" ref="G507:O507" si="285">+G508</f>
        <v>0</v>
      </c>
      <c r="H507" s="66">
        <f t="shared" si="285"/>
        <v>0</v>
      </c>
      <c r="I507" s="66">
        <f t="shared" si="285"/>
        <v>0</v>
      </c>
      <c r="J507" s="66">
        <f t="shared" si="285"/>
        <v>0</v>
      </c>
      <c r="K507" s="66">
        <f t="shared" si="285"/>
        <v>0</v>
      </c>
      <c r="L507" s="66">
        <f t="shared" si="285"/>
        <v>0</v>
      </c>
      <c r="M507" s="66">
        <f t="shared" si="285"/>
        <v>0</v>
      </c>
      <c r="N507" s="66">
        <f t="shared" si="285"/>
        <v>0</v>
      </c>
      <c r="O507" s="121">
        <f t="shared" si="285"/>
        <v>0</v>
      </c>
    </row>
    <row r="508" spans="1:15" ht="12.75" x14ac:dyDescent="0.2">
      <c r="A508" s="62">
        <v>2</v>
      </c>
      <c r="B508" s="57">
        <v>7</v>
      </c>
      <c r="C508" s="57">
        <v>2</v>
      </c>
      <c r="D508" s="57">
        <v>7</v>
      </c>
      <c r="E508" s="57" t="s">
        <v>308</v>
      </c>
      <c r="F508" s="60" t="s">
        <v>303</v>
      </c>
      <c r="G508" s="55">
        <f>N508*0.083</f>
        <v>0</v>
      </c>
      <c r="H508" s="55">
        <f>N508*0.0707</f>
        <v>0</v>
      </c>
      <c r="I508" s="55">
        <f>N508*0.404</f>
        <v>0</v>
      </c>
      <c r="J508" s="55">
        <f>N508*0.0652</f>
        <v>0</v>
      </c>
      <c r="K508" s="55">
        <f>N508*0.0406</f>
        <v>0</v>
      </c>
      <c r="L508" s="55">
        <f>N508*0.0153</f>
        <v>0</v>
      </c>
      <c r="M508" s="55">
        <f>N508*0.3212</f>
        <v>0</v>
      </c>
      <c r="N508" s="55">
        <f>[5]PPNE5!J508</f>
        <v>0</v>
      </c>
      <c r="O508" s="110">
        <f>IFERROR(N508/$N$19*100,"0.00")</f>
        <v>0</v>
      </c>
    </row>
    <row r="509" spans="1:15" ht="12.75" x14ac:dyDescent="0.2">
      <c r="A509" s="64">
        <v>2</v>
      </c>
      <c r="B509" s="65">
        <v>7</v>
      </c>
      <c r="C509" s="65">
        <v>2</v>
      </c>
      <c r="D509" s="65">
        <v>8</v>
      </c>
      <c r="E509" s="65"/>
      <c r="F509" s="61" t="s">
        <v>304</v>
      </c>
      <c r="G509" s="66">
        <f t="shared" ref="G509:O509" si="286">+G510</f>
        <v>0</v>
      </c>
      <c r="H509" s="66">
        <f t="shared" si="286"/>
        <v>0</v>
      </c>
      <c r="I509" s="66">
        <f t="shared" si="286"/>
        <v>0</v>
      </c>
      <c r="J509" s="66">
        <f t="shared" si="286"/>
        <v>0</v>
      </c>
      <c r="K509" s="66">
        <f t="shared" si="286"/>
        <v>0</v>
      </c>
      <c r="L509" s="66">
        <f t="shared" si="286"/>
        <v>0</v>
      </c>
      <c r="M509" s="66">
        <f t="shared" si="286"/>
        <v>0</v>
      </c>
      <c r="N509" s="66">
        <f t="shared" si="286"/>
        <v>0</v>
      </c>
      <c r="O509" s="121">
        <f t="shared" si="286"/>
        <v>0</v>
      </c>
    </row>
    <row r="510" spans="1:15" ht="12.75" x14ac:dyDescent="0.2">
      <c r="A510" s="62">
        <v>2</v>
      </c>
      <c r="B510" s="57">
        <v>7</v>
      </c>
      <c r="C510" s="57">
        <v>2</v>
      </c>
      <c r="D510" s="57">
        <v>8</v>
      </c>
      <c r="E510" s="57" t="s">
        <v>308</v>
      </c>
      <c r="F510" s="60" t="s">
        <v>304</v>
      </c>
      <c r="G510" s="55">
        <f>N510*0.083</f>
        <v>0</v>
      </c>
      <c r="H510" s="55">
        <f>N510*0.0707</f>
        <v>0</v>
      </c>
      <c r="I510" s="55">
        <f>N510*0.404</f>
        <v>0</v>
      </c>
      <c r="J510" s="55">
        <f>N510*0.0652</f>
        <v>0</v>
      </c>
      <c r="K510" s="55">
        <f>N510*0.0406</f>
        <v>0</v>
      </c>
      <c r="L510" s="55">
        <f>N510*0.0153</f>
        <v>0</v>
      </c>
      <c r="M510" s="55">
        <f>N510*0.3212</f>
        <v>0</v>
      </c>
      <c r="N510" s="55">
        <f>[5]PPNE5!J510</f>
        <v>0</v>
      </c>
      <c r="O510" s="110">
        <f>IFERROR(N510/$N$19*100,"0.00")</f>
        <v>0</v>
      </c>
    </row>
    <row r="511" spans="1:15" ht="12.75" x14ac:dyDescent="0.2">
      <c r="A511" s="86">
        <v>2</v>
      </c>
      <c r="B511" s="84">
        <v>7</v>
      </c>
      <c r="C511" s="84">
        <v>3</v>
      </c>
      <c r="D511" s="84"/>
      <c r="E511" s="84"/>
      <c r="F511" s="87" t="s">
        <v>305</v>
      </c>
      <c r="G511" s="330">
        <f t="shared" ref="G511:N511" si="287">+G512+G514</f>
        <v>0</v>
      </c>
      <c r="H511" s="330">
        <f t="shared" si="287"/>
        <v>0</v>
      </c>
      <c r="I511" s="330">
        <f t="shared" si="287"/>
        <v>0</v>
      </c>
      <c r="J511" s="330">
        <f t="shared" si="287"/>
        <v>0</v>
      </c>
      <c r="K511" s="330">
        <f t="shared" si="287"/>
        <v>0</v>
      </c>
      <c r="L511" s="330">
        <f t="shared" si="287"/>
        <v>0</v>
      </c>
      <c r="M511" s="330">
        <f t="shared" si="287"/>
        <v>0</v>
      </c>
      <c r="N511" s="330">
        <f t="shared" si="287"/>
        <v>0</v>
      </c>
      <c r="O511" s="119">
        <v>0</v>
      </c>
    </row>
    <row r="512" spans="1:15" ht="12.75" x14ac:dyDescent="0.2">
      <c r="A512" s="64">
        <v>2</v>
      </c>
      <c r="B512" s="65">
        <v>7</v>
      </c>
      <c r="C512" s="65">
        <v>3</v>
      </c>
      <c r="D512" s="65">
        <v>1</v>
      </c>
      <c r="E512" s="65"/>
      <c r="F512" s="61" t="s">
        <v>306</v>
      </c>
      <c r="G512" s="66">
        <f t="shared" ref="G512:O512" si="288">+G513</f>
        <v>0</v>
      </c>
      <c r="H512" s="66">
        <f t="shared" si="288"/>
        <v>0</v>
      </c>
      <c r="I512" s="66">
        <f t="shared" si="288"/>
        <v>0</v>
      </c>
      <c r="J512" s="66">
        <f t="shared" si="288"/>
        <v>0</v>
      </c>
      <c r="K512" s="66">
        <f t="shared" si="288"/>
        <v>0</v>
      </c>
      <c r="L512" s="66">
        <f t="shared" si="288"/>
        <v>0</v>
      </c>
      <c r="M512" s="66">
        <f t="shared" si="288"/>
        <v>0</v>
      </c>
      <c r="N512" s="66">
        <f t="shared" si="288"/>
        <v>0</v>
      </c>
      <c r="O512" s="121">
        <f t="shared" si="288"/>
        <v>0</v>
      </c>
    </row>
    <row r="513" spans="1:15" ht="12.75" x14ac:dyDescent="0.2">
      <c r="A513" s="62">
        <v>2</v>
      </c>
      <c r="B513" s="57">
        <v>7</v>
      </c>
      <c r="C513" s="57">
        <v>3</v>
      </c>
      <c r="D513" s="57">
        <v>1</v>
      </c>
      <c r="E513" s="57" t="s">
        <v>308</v>
      </c>
      <c r="F513" s="60" t="s">
        <v>306</v>
      </c>
      <c r="G513" s="55">
        <f>N513*0.083</f>
        <v>0</v>
      </c>
      <c r="H513" s="55">
        <f>N513*0.0707</f>
        <v>0</v>
      </c>
      <c r="I513" s="55">
        <f>N513*0.404</f>
        <v>0</v>
      </c>
      <c r="J513" s="55">
        <f>N513*0.0652</f>
        <v>0</v>
      </c>
      <c r="K513" s="55">
        <f>N513*0.0406</f>
        <v>0</v>
      </c>
      <c r="L513" s="55">
        <f>N513*0.0153</f>
        <v>0</v>
      </c>
      <c r="M513" s="55">
        <f>N513*0.3212</f>
        <v>0</v>
      </c>
      <c r="N513" s="55">
        <f>[5]PPNE5!J513</f>
        <v>0</v>
      </c>
      <c r="O513" s="110">
        <f>IFERROR(N513/$N$19*100,"0.00")</f>
        <v>0</v>
      </c>
    </row>
    <row r="514" spans="1:15" ht="12.75" x14ac:dyDescent="0.2">
      <c r="A514" s="64">
        <v>2</v>
      </c>
      <c r="B514" s="65">
        <v>7</v>
      </c>
      <c r="C514" s="65">
        <v>3</v>
      </c>
      <c r="D514" s="65">
        <v>2</v>
      </c>
      <c r="E514" s="65"/>
      <c r="F514" s="61" t="s">
        <v>307</v>
      </c>
      <c r="G514" s="66">
        <f t="shared" ref="G514:O514" si="289">+G515</f>
        <v>0</v>
      </c>
      <c r="H514" s="66">
        <f t="shared" si="289"/>
        <v>0</v>
      </c>
      <c r="I514" s="66">
        <f t="shared" si="289"/>
        <v>0</v>
      </c>
      <c r="J514" s="66">
        <f t="shared" si="289"/>
        <v>0</v>
      </c>
      <c r="K514" s="66">
        <f t="shared" si="289"/>
        <v>0</v>
      </c>
      <c r="L514" s="66">
        <f t="shared" si="289"/>
        <v>0</v>
      </c>
      <c r="M514" s="66">
        <f t="shared" si="289"/>
        <v>0</v>
      </c>
      <c r="N514" s="66">
        <f t="shared" si="289"/>
        <v>0</v>
      </c>
      <c r="O514" s="121">
        <f t="shared" si="289"/>
        <v>0</v>
      </c>
    </row>
    <row r="515" spans="1:15" ht="12.75" x14ac:dyDescent="0.2">
      <c r="A515" s="111">
        <v>2</v>
      </c>
      <c r="B515" s="112">
        <v>7</v>
      </c>
      <c r="C515" s="112">
        <v>3</v>
      </c>
      <c r="D515" s="112">
        <v>2</v>
      </c>
      <c r="E515" s="112" t="s">
        <v>308</v>
      </c>
      <c r="F515" s="113" t="s">
        <v>307</v>
      </c>
      <c r="G515" s="55">
        <f>N515*0.083</f>
        <v>0</v>
      </c>
      <c r="H515" s="55">
        <f>N515*0.0707</f>
        <v>0</v>
      </c>
      <c r="I515" s="55">
        <f>N515*0.404</f>
        <v>0</v>
      </c>
      <c r="J515" s="55">
        <f>N515*0.0652</f>
        <v>0</v>
      </c>
      <c r="K515" s="55">
        <f>N515*0.0406</f>
        <v>0</v>
      </c>
      <c r="L515" s="55">
        <f>N515*0.0153</f>
        <v>0</v>
      </c>
      <c r="M515" s="55">
        <f>N515*0.3212</f>
        <v>0</v>
      </c>
      <c r="N515" s="55">
        <f>[5]PPNE5!J515</f>
        <v>0</v>
      </c>
      <c r="O515" s="116">
        <f>IFERROR(N515/$N$19*100,"0.00")</f>
        <v>0</v>
      </c>
    </row>
    <row r="516" spans="1:15" s="142" customFormat="1" x14ac:dyDescent="0.3">
      <c r="A516" s="143"/>
      <c r="B516" s="143"/>
      <c r="C516" s="143"/>
      <c r="D516" s="143"/>
      <c r="E516" s="143"/>
      <c r="F516" s="143"/>
      <c r="G516" s="143"/>
      <c r="H516" s="143"/>
      <c r="I516" s="143"/>
      <c r="J516" s="143"/>
      <c r="K516" s="143"/>
      <c r="L516" s="143"/>
      <c r="M516" s="143"/>
      <c r="N516" s="143"/>
    </row>
    <row r="517" spans="1:15" s="142" customFormat="1" x14ac:dyDescent="0.3">
      <c r="A517" s="143"/>
      <c r="B517" s="143"/>
      <c r="C517" s="143"/>
      <c r="D517" s="143"/>
      <c r="E517" s="143"/>
      <c r="F517" s="143"/>
      <c r="G517" s="143"/>
      <c r="H517" s="143"/>
      <c r="I517" s="143"/>
      <c r="J517" s="143"/>
      <c r="K517" s="143"/>
      <c r="L517" s="143"/>
      <c r="M517" s="143"/>
      <c r="N517" s="143"/>
    </row>
    <row r="518" spans="1:15" s="142" customFormat="1" x14ac:dyDescent="0.3">
      <c r="A518" s="143"/>
      <c r="B518" s="143"/>
      <c r="C518" s="143"/>
      <c r="D518" s="143"/>
      <c r="E518" s="143"/>
      <c r="F518" s="143"/>
      <c r="G518" s="143"/>
      <c r="H518" s="143"/>
      <c r="I518" s="143"/>
      <c r="J518" s="143"/>
      <c r="K518" s="143"/>
      <c r="L518" s="143"/>
      <c r="M518" s="143"/>
      <c r="N518" s="143"/>
    </row>
    <row r="519" spans="1:15" s="142" customFormat="1" x14ac:dyDescent="0.3">
      <c r="A519" s="143"/>
      <c r="B519" s="143"/>
      <c r="C519" s="143"/>
      <c r="D519" s="143"/>
      <c r="E519" s="143"/>
      <c r="F519" s="143"/>
      <c r="G519" s="143"/>
      <c r="H519" s="143"/>
      <c r="I519" s="143"/>
      <c r="J519" s="143"/>
      <c r="K519" s="143"/>
      <c r="L519" s="143"/>
      <c r="M519" s="143"/>
      <c r="N519" s="143"/>
    </row>
    <row r="520" spans="1:15" s="142" customFormat="1" x14ac:dyDescent="0.3">
      <c r="A520" s="143"/>
      <c r="B520" s="143"/>
      <c r="C520" s="143"/>
      <c r="D520" s="143"/>
      <c r="E520" s="143"/>
      <c r="F520" s="143"/>
      <c r="G520" s="143"/>
      <c r="H520" s="143"/>
      <c r="I520" s="143"/>
      <c r="J520" s="143"/>
      <c r="K520" s="143"/>
      <c r="L520" s="143"/>
      <c r="M520" s="143"/>
      <c r="N520" s="143"/>
    </row>
    <row r="521" spans="1:15" s="142" customFormat="1" x14ac:dyDescent="0.3">
      <c r="A521" s="143"/>
      <c r="B521" s="143"/>
      <c r="C521" s="143"/>
      <c r="D521" s="143"/>
      <c r="E521" s="143"/>
      <c r="F521" s="143"/>
      <c r="G521" s="143"/>
      <c r="H521" s="143"/>
      <c r="I521" s="143"/>
      <c r="J521" s="143"/>
      <c r="K521" s="143"/>
      <c r="L521" s="143"/>
      <c r="M521" s="143"/>
      <c r="N521" s="143"/>
    </row>
    <row r="522" spans="1:15" s="142" customFormat="1" x14ac:dyDescent="0.3">
      <c r="A522" s="143"/>
      <c r="B522" s="143"/>
      <c r="C522" s="143"/>
      <c r="D522" s="143"/>
      <c r="E522" s="143"/>
      <c r="F522" s="143"/>
      <c r="G522" s="143"/>
      <c r="H522" s="143"/>
      <c r="I522" s="143"/>
      <c r="J522" s="143"/>
      <c r="K522" s="143"/>
      <c r="L522" s="143"/>
      <c r="M522" s="143"/>
      <c r="N522" s="143"/>
    </row>
    <row r="523" spans="1:15" s="142" customFormat="1" x14ac:dyDescent="0.3">
      <c r="A523" s="143"/>
      <c r="B523" s="143"/>
      <c r="C523" s="143"/>
      <c r="D523" s="143"/>
      <c r="E523" s="143"/>
      <c r="F523" s="143"/>
      <c r="G523" s="143"/>
      <c r="H523" s="143"/>
      <c r="I523" s="143"/>
      <c r="J523" s="143"/>
      <c r="K523" s="143"/>
      <c r="L523" s="143"/>
      <c r="M523" s="143"/>
      <c r="N523" s="143"/>
    </row>
    <row r="524" spans="1:15" s="142" customFormat="1" x14ac:dyDescent="0.3">
      <c r="A524" s="143"/>
      <c r="B524" s="143"/>
      <c r="C524" s="143"/>
      <c r="D524" s="143"/>
      <c r="E524" s="143"/>
      <c r="F524" s="143"/>
      <c r="G524" s="143"/>
      <c r="H524" s="143"/>
      <c r="I524" s="143"/>
      <c r="J524" s="143"/>
      <c r="K524" s="143"/>
      <c r="L524" s="143"/>
      <c r="M524" s="143"/>
      <c r="N524" s="143"/>
    </row>
    <row r="525" spans="1:15" s="142" customFormat="1" x14ac:dyDescent="0.3">
      <c r="A525" s="143"/>
      <c r="B525" s="143"/>
      <c r="C525" s="143"/>
      <c r="D525" s="143"/>
      <c r="E525" s="143"/>
      <c r="F525" s="143"/>
      <c r="G525" s="143"/>
      <c r="H525" s="143"/>
      <c r="I525" s="143"/>
      <c r="J525" s="143"/>
      <c r="K525" s="143"/>
      <c r="L525" s="143"/>
      <c r="M525" s="143"/>
      <c r="N525" s="143"/>
    </row>
    <row r="526" spans="1:15" s="142" customFormat="1" x14ac:dyDescent="0.3">
      <c r="A526" s="143"/>
      <c r="B526" s="143"/>
      <c r="C526" s="143"/>
      <c r="D526" s="143"/>
      <c r="E526" s="143"/>
      <c r="F526" s="143"/>
      <c r="G526" s="143"/>
      <c r="H526" s="143"/>
      <c r="I526" s="143"/>
      <c r="J526" s="143"/>
      <c r="K526" s="143"/>
      <c r="L526" s="143"/>
      <c r="M526" s="143"/>
      <c r="N526" s="143"/>
    </row>
    <row r="527" spans="1:15" s="142" customFormat="1" x14ac:dyDescent="0.3">
      <c r="A527" s="143"/>
      <c r="B527" s="143"/>
      <c r="C527" s="143"/>
      <c r="D527" s="143"/>
      <c r="E527" s="143"/>
      <c r="F527" s="143"/>
      <c r="G527" s="143"/>
      <c r="H527" s="143"/>
      <c r="I527" s="143"/>
      <c r="J527" s="143"/>
      <c r="K527" s="143"/>
      <c r="L527" s="143"/>
      <c r="M527" s="143"/>
      <c r="N527" s="143"/>
    </row>
    <row r="528" spans="1:15" s="142" customFormat="1" x14ac:dyDescent="0.3">
      <c r="A528" s="143"/>
      <c r="B528" s="143"/>
      <c r="C528" s="143"/>
      <c r="D528" s="143"/>
      <c r="E528" s="143"/>
      <c r="F528" s="143"/>
      <c r="G528" s="143"/>
      <c r="H528" s="143"/>
      <c r="I528" s="143"/>
      <c r="J528" s="143"/>
      <c r="K528" s="143"/>
      <c r="L528" s="143"/>
      <c r="M528" s="143"/>
      <c r="N528" s="143"/>
    </row>
    <row r="529" spans="1:14" s="142" customFormat="1" x14ac:dyDescent="0.3">
      <c r="A529" s="143"/>
      <c r="B529" s="143"/>
      <c r="C529" s="143"/>
      <c r="D529" s="143"/>
      <c r="E529" s="143"/>
      <c r="F529" s="143"/>
      <c r="G529" s="143"/>
      <c r="H529" s="143"/>
      <c r="I529" s="143"/>
      <c r="J529" s="143"/>
      <c r="K529" s="143"/>
      <c r="L529" s="143"/>
      <c r="M529" s="143"/>
      <c r="N529" s="143"/>
    </row>
    <row r="530" spans="1:14" s="142" customFormat="1" x14ac:dyDescent="0.3">
      <c r="A530" s="143"/>
      <c r="B530" s="143"/>
      <c r="C530" s="143"/>
      <c r="D530" s="143"/>
      <c r="E530" s="143"/>
      <c r="F530" s="143"/>
      <c r="G530" s="143"/>
      <c r="H530" s="143"/>
      <c r="I530" s="143"/>
      <c r="J530" s="143"/>
      <c r="K530" s="143"/>
      <c r="L530" s="143"/>
      <c r="M530" s="143"/>
      <c r="N530" s="143"/>
    </row>
    <row r="531" spans="1:14" s="142" customFormat="1" x14ac:dyDescent="0.3">
      <c r="A531" s="143"/>
      <c r="B531" s="143"/>
      <c r="C531" s="143"/>
      <c r="D531" s="143"/>
      <c r="E531" s="143"/>
      <c r="F531" s="143"/>
      <c r="G531" s="143"/>
      <c r="H531" s="143"/>
      <c r="I531" s="143"/>
      <c r="J531" s="143"/>
      <c r="K531" s="143"/>
      <c r="L531" s="143"/>
      <c r="M531" s="143"/>
      <c r="N531" s="143"/>
    </row>
    <row r="532" spans="1:14" s="142" customFormat="1" x14ac:dyDescent="0.3">
      <c r="A532" s="143"/>
      <c r="B532" s="143"/>
      <c r="C532" s="143"/>
      <c r="D532" s="143"/>
      <c r="E532" s="143"/>
      <c r="F532" s="143"/>
      <c r="G532" s="143"/>
      <c r="H532" s="143"/>
      <c r="I532" s="143"/>
      <c r="J532" s="143"/>
      <c r="K532" s="143"/>
      <c r="L532" s="143"/>
      <c r="M532" s="143"/>
      <c r="N532" s="143"/>
    </row>
    <row r="533" spans="1:14" s="142" customFormat="1" x14ac:dyDescent="0.3">
      <c r="A533" s="143"/>
      <c r="B533" s="143"/>
      <c r="C533" s="143"/>
      <c r="D533" s="143"/>
      <c r="E533" s="143"/>
      <c r="F533" s="143"/>
      <c r="G533" s="143"/>
      <c r="H533" s="143"/>
      <c r="I533" s="143"/>
      <c r="J533" s="143"/>
      <c r="K533" s="143"/>
      <c r="L533" s="143"/>
      <c r="M533" s="143"/>
      <c r="N533" s="143"/>
    </row>
    <row r="534" spans="1:14" s="142" customFormat="1" x14ac:dyDescent="0.3">
      <c r="A534" s="143"/>
      <c r="B534" s="143"/>
      <c r="C534" s="143"/>
      <c r="D534" s="143"/>
      <c r="E534" s="143"/>
      <c r="F534" s="143"/>
      <c r="G534" s="143"/>
      <c r="H534" s="143"/>
      <c r="I534" s="143"/>
      <c r="J534" s="143"/>
      <c r="K534" s="143"/>
      <c r="L534" s="143"/>
      <c r="M534" s="143"/>
      <c r="N534" s="143"/>
    </row>
    <row r="535" spans="1:14" s="142" customFormat="1" x14ac:dyDescent="0.3">
      <c r="A535" s="143"/>
      <c r="B535" s="143"/>
      <c r="C535" s="143"/>
      <c r="D535" s="143"/>
      <c r="E535" s="143"/>
      <c r="F535" s="143"/>
      <c r="G535" s="143"/>
      <c r="H535" s="143"/>
      <c r="I535" s="143"/>
      <c r="J535" s="143"/>
      <c r="K535" s="143"/>
      <c r="L535" s="143"/>
      <c r="M535" s="143"/>
      <c r="N535" s="143"/>
    </row>
    <row r="536" spans="1:14" s="142" customFormat="1" x14ac:dyDescent="0.3">
      <c r="A536" s="143"/>
      <c r="B536" s="143"/>
      <c r="C536" s="143"/>
      <c r="D536" s="143"/>
      <c r="E536" s="143"/>
      <c r="F536" s="143"/>
      <c r="G536" s="143"/>
      <c r="H536" s="143"/>
      <c r="I536" s="143"/>
      <c r="J536" s="143"/>
      <c r="K536" s="143"/>
      <c r="L536" s="143"/>
      <c r="M536" s="143"/>
      <c r="N536" s="143"/>
    </row>
    <row r="537" spans="1:14" s="142" customFormat="1" x14ac:dyDescent="0.3">
      <c r="A537" s="143"/>
      <c r="B537" s="143"/>
      <c r="C537" s="143"/>
      <c r="D537" s="143"/>
      <c r="E537" s="143"/>
      <c r="F537" s="143"/>
      <c r="G537" s="143"/>
      <c r="H537" s="143"/>
      <c r="I537" s="143"/>
      <c r="J537" s="143"/>
      <c r="K537" s="143"/>
      <c r="L537" s="143"/>
      <c r="M537" s="143"/>
      <c r="N537" s="143"/>
    </row>
    <row r="538" spans="1:14" s="142" customFormat="1" x14ac:dyDescent="0.3">
      <c r="A538" s="143"/>
      <c r="B538" s="143"/>
      <c r="C538" s="143"/>
      <c r="D538" s="143"/>
      <c r="E538" s="143"/>
      <c r="F538" s="143"/>
      <c r="G538" s="143"/>
      <c r="H538" s="143"/>
      <c r="I538" s="143"/>
      <c r="J538" s="143"/>
      <c r="K538" s="143"/>
      <c r="L538" s="143"/>
      <c r="M538" s="143"/>
      <c r="N538" s="143"/>
    </row>
    <row r="539" spans="1:14" s="142" customFormat="1" x14ac:dyDescent="0.3">
      <c r="A539" s="143"/>
      <c r="B539" s="143"/>
      <c r="C539" s="143"/>
      <c r="D539" s="143"/>
      <c r="E539" s="143"/>
      <c r="F539" s="143"/>
      <c r="G539" s="143"/>
      <c r="H539" s="143"/>
      <c r="I539" s="143"/>
      <c r="J539" s="143"/>
      <c r="K539" s="143"/>
      <c r="L539" s="143"/>
      <c r="M539" s="143"/>
      <c r="N539" s="143"/>
    </row>
    <row r="540" spans="1:14" s="142" customFormat="1" x14ac:dyDescent="0.3">
      <c r="A540" s="143"/>
      <c r="B540" s="143"/>
      <c r="C540" s="143"/>
      <c r="D540" s="143"/>
      <c r="E540" s="143"/>
      <c r="F540" s="143"/>
      <c r="G540" s="143"/>
      <c r="H540" s="143"/>
      <c r="I540" s="143"/>
      <c r="J540" s="143"/>
      <c r="K540" s="143"/>
      <c r="L540" s="143"/>
      <c r="M540" s="143"/>
      <c r="N540" s="143"/>
    </row>
    <row r="541" spans="1:14" s="142" customFormat="1" x14ac:dyDescent="0.3">
      <c r="A541" s="143"/>
      <c r="B541" s="143"/>
      <c r="C541" s="143"/>
      <c r="D541" s="143"/>
      <c r="E541" s="143"/>
      <c r="F541" s="143"/>
      <c r="G541" s="143"/>
      <c r="H541" s="143"/>
      <c r="I541" s="143"/>
      <c r="J541" s="143"/>
      <c r="K541" s="143"/>
      <c r="L541" s="143"/>
      <c r="M541" s="143"/>
      <c r="N541" s="143"/>
    </row>
    <row r="542" spans="1:14" s="142" customFormat="1" x14ac:dyDescent="0.3">
      <c r="A542" s="143"/>
      <c r="B542" s="143"/>
      <c r="C542" s="143"/>
      <c r="D542" s="143"/>
      <c r="E542" s="143"/>
      <c r="F542" s="143"/>
      <c r="G542" s="143"/>
      <c r="H542" s="143"/>
      <c r="I542" s="143"/>
      <c r="J542" s="143"/>
      <c r="K542" s="143"/>
      <c r="L542" s="143"/>
      <c r="M542" s="143"/>
      <c r="N542" s="143"/>
    </row>
    <row r="543" spans="1:14" s="142" customFormat="1" x14ac:dyDescent="0.3">
      <c r="A543" s="143"/>
      <c r="B543" s="143"/>
      <c r="C543" s="143"/>
      <c r="D543" s="143"/>
      <c r="E543" s="143"/>
      <c r="F543" s="143"/>
      <c r="G543" s="143"/>
      <c r="H543" s="143"/>
      <c r="I543" s="143"/>
      <c r="J543" s="143"/>
      <c r="K543" s="143"/>
      <c r="L543" s="143"/>
      <c r="M543" s="143"/>
      <c r="N543" s="143"/>
    </row>
    <row r="544" spans="1:14" s="142" customFormat="1" x14ac:dyDescent="0.3">
      <c r="A544" s="143"/>
      <c r="B544" s="143"/>
      <c r="C544" s="143"/>
      <c r="D544" s="143"/>
      <c r="E544" s="143"/>
      <c r="F544" s="143"/>
      <c r="G544" s="143"/>
      <c r="H544" s="143"/>
      <c r="I544" s="143"/>
      <c r="J544" s="143"/>
      <c r="K544" s="143"/>
      <c r="L544" s="143"/>
      <c r="M544" s="143"/>
      <c r="N544" s="143"/>
    </row>
    <row r="545" spans="1:14" s="142" customFormat="1" x14ac:dyDescent="0.3">
      <c r="A545" s="143"/>
      <c r="B545" s="143"/>
      <c r="C545" s="143"/>
      <c r="D545" s="143"/>
      <c r="E545" s="143"/>
      <c r="F545" s="143"/>
      <c r="G545" s="143"/>
      <c r="H545" s="143"/>
      <c r="I545" s="143"/>
      <c r="J545" s="143"/>
      <c r="K545" s="143"/>
      <c r="L545" s="143"/>
      <c r="M545" s="143"/>
      <c r="N545" s="143"/>
    </row>
    <row r="546" spans="1:14" s="142" customFormat="1" x14ac:dyDescent="0.3">
      <c r="A546" s="143"/>
      <c r="B546" s="143"/>
      <c r="C546" s="143"/>
      <c r="D546" s="143"/>
      <c r="E546" s="143"/>
      <c r="F546" s="143"/>
      <c r="G546" s="143"/>
      <c r="H546" s="143"/>
      <c r="I546" s="143"/>
      <c r="J546" s="143"/>
      <c r="K546" s="143"/>
      <c r="L546" s="143"/>
      <c r="M546" s="143"/>
      <c r="N546" s="143"/>
    </row>
    <row r="547" spans="1:14" s="142" customFormat="1" x14ac:dyDescent="0.3">
      <c r="A547" s="143"/>
      <c r="B547" s="143"/>
      <c r="C547" s="143"/>
      <c r="D547" s="143"/>
      <c r="E547" s="143"/>
      <c r="F547" s="143"/>
      <c r="G547" s="143"/>
      <c r="H547" s="143"/>
      <c r="I547" s="143"/>
      <c r="J547" s="143"/>
      <c r="K547" s="143"/>
      <c r="L547" s="143"/>
      <c r="M547" s="143"/>
      <c r="N547" s="143"/>
    </row>
    <row r="548" spans="1:14" s="142" customFormat="1" x14ac:dyDescent="0.3">
      <c r="A548" s="143"/>
      <c r="B548" s="143"/>
      <c r="C548" s="143"/>
      <c r="D548" s="143"/>
      <c r="E548" s="143"/>
      <c r="F548" s="143"/>
      <c r="G548" s="143"/>
      <c r="H548" s="143"/>
      <c r="I548" s="143"/>
      <c r="J548" s="143"/>
      <c r="K548" s="143"/>
      <c r="L548" s="143"/>
      <c r="M548" s="143"/>
      <c r="N548" s="143"/>
    </row>
    <row r="549" spans="1:14" s="142" customFormat="1" x14ac:dyDescent="0.3">
      <c r="A549" s="143"/>
      <c r="B549" s="143"/>
      <c r="C549" s="143"/>
      <c r="D549" s="143"/>
      <c r="E549" s="143"/>
      <c r="F549" s="143"/>
      <c r="G549" s="143"/>
      <c r="H549" s="143"/>
      <c r="I549" s="143"/>
      <c r="J549" s="143"/>
      <c r="K549" s="143"/>
      <c r="L549" s="143"/>
      <c r="M549" s="143"/>
      <c r="N549" s="143"/>
    </row>
    <row r="550" spans="1:14" s="142" customFormat="1" x14ac:dyDescent="0.3">
      <c r="A550" s="143"/>
      <c r="B550" s="143"/>
      <c r="C550" s="143"/>
      <c r="D550" s="143"/>
      <c r="E550" s="143"/>
      <c r="F550" s="143"/>
      <c r="G550" s="143"/>
      <c r="H550" s="143"/>
      <c r="I550" s="143"/>
      <c r="J550" s="143"/>
      <c r="K550" s="143"/>
      <c r="L550" s="143"/>
      <c r="M550" s="143"/>
      <c r="N550" s="143"/>
    </row>
    <row r="551" spans="1:14" s="142" customFormat="1" x14ac:dyDescent="0.3">
      <c r="A551" s="143"/>
      <c r="B551" s="143"/>
      <c r="C551" s="143"/>
      <c r="D551" s="143"/>
      <c r="E551" s="143"/>
      <c r="F551" s="143"/>
      <c r="G551" s="143"/>
      <c r="H551" s="143"/>
      <c r="I551" s="143"/>
      <c r="J551" s="143"/>
      <c r="K551" s="143"/>
      <c r="L551" s="143"/>
      <c r="M551" s="143"/>
      <c r="N551" s="143"/>
    </row>
    <row r="552" spans="1:14" s="142" customFormat="1" x14ac:dyDescent="0.3">
      <c r="A552" s="143"/>
      <c r="B552" s="143"/>
      <c r="C552" s="143"/>
      <c r="D552" s="143"/>
      <c r="E552" s="143"/>
      <c r="F552" s="143"/>
      <c r="G552" s="143"/>
      <c r="H552" s="143"/>
      <c r="I552" s="143"/>
      <c r="J552" s="143"/>
      <c r="K552" s="143"/>
      <c r="L552" s="143"/>
      <c r="M552" s="143"/>
      <c r="N552" s="143"/>
    </row>
    <row r="553" spans="1:14" s="142" customFormat="1" x14ac:dyDescent="0.3">
      <c r="A553" s="143"/>
      <c r="B553" s="143"/>
      <c r="C553" s="143"/>
      <c r="D553" s="143"/>
      <c r="E553" s="143"/>
      <c r="F553" s="143"/>
      <c r="G553" s="143"/>
      <c r="H553" s="143"/>
      <c r="I553" s="143"/>
      <c r="J553" s="143"/>
      <c r="K553" s="143"/>
      <c r="L553" s="143"/>
      <c r="M553" s="143"/>
      <c r="N553" s="143"/>
    </row>
    <row r="554" spans="1:14" s="142" customFormat="1" x14ac:dyDescent="0.3">
      <c r="A554" s="143"/>
      <c r="B554" s="143"/>
      <c r="C554" s="143"/>
      <c r="D554" s="143"/>
      <c r="E554" s="143"/>
      <c r="F554" s="143"/>
      <c r="G554" s="143"/>
      <c r="H554" s="143"/>
      <c r="I554" s="143"/>
      <c r="J554" s="143"/>
      <c r="K554" s="143"/>
      <c r="L554" s="143"/>
      <c r="M554" s="143"/>
      <c r="N554" s="143"/>
    </row>
    <row r="555" spans="1:14" s="142" customFormat="1" x14ac:dyDescent="0.3">
      <c r="A555" s="143"/>
      <c r="B555" s="143"/>
      <c r="C555" s="143"/>
      <c r="D555" s="143"/>
      <c r="E555" s="143"/>
      <c r="F555" s="143"/>
      <c r="G555" s="143"/>
      <c r="H555" s="143"/>
      <c r="I555" s="143"/>
      <c r="J555" s="143"/>
      <c r="K555" s="143"/>
      <c r="L555" s="143"/>
      <c r="M555" s="143"/>
      <c r="N555" s="143"/>
    </row>
    <row r="556" spans="1:14" s="142" customFormat="1" x14ac:dyDescent="0.3">
      <c r="A556" s="143"/>
      <c r="B556" s="143"/>
      <c r="C556" s="143"/>
      <c r="D556" s="143"/>
      <c r="E556" s="143"/>
      <c r="F556" s="143"/>
      <c r="G556" s="143"/>
      <c r="H556" s="143"/>
      <c r="I556" s="143"/>
      <c r="J556" s="143"/>
      <c r="K556" s="143"/>
      <c r="L556" s="143"/>
      <c r="M556" s="143"/>
      <c r="N556" s="143"/>
    </row>
    <row r="557" spans="1:14" s="142" customFormat="1" x14ac:dyDescent="0.3">
      <c r="A557" s="143"/>
      <c r="B557" s="143"/>
      <c r="C557" s="143"/>
      <c r="D557" s="143"/>
      <c r="E557" s="143"/>
      <c r="F557" s="143"/>
      <c r="G557" s="143"/>
      <c r="H557" s="143"/>
      <c r="I557" s="143"/>
      <c r="J557" s="143"/>
      <c r="K557" s="143"/>
      <c r="L557" s="143"/>
      <c r="M557" s="143"/>
      <c r="N557" s="143"/>
    </row>
    <row r="558" spans="1:14" s="142" customFormat="1" x14ac:dyDescent="0.3">
      <c r="A558" s="143"/>
      <c r="B558" s="143"/>
      <c r="C558" s="143"/>
      <c r="D558" s="143"/>
      <c r="E558" s="143"/>
      <c r="F558" s="143"/>
      <c r="G558" s="143"/>
      <c r="H558" s="143"/>
      <c r="I558" s="143"/>
      <c r="J558" s="143"/>
      <c r="K558" s="143"/>
      <c r="L558" s="143"/>
      <c r="M558" s="143"/>
      <c r="N558" s="143"/>
    </row>
    <row r="559" spans="1:14" s="142" customFormat="1" x14ac:dyDescent="0.3">
      <c r="A559" s="143"/>
      <c r="B559" s="143"/>
      <c r="C559" s="143"/>
      <c r="D559" s="143"/>
      <c r="E559" s="143"/>
      <c r="F559" s="143"/>
      <c r="G559" s="143"/>
      <c r="H559" s="143"/>
      <c r="I559" s="143"/>
      <c r="J559" s="143"/>
      <c r="K559" s="143"/>
      <c r="L559" s="143"/>
      <c r="M559" s="143"/>
      <c r="N559" s="143"/>
    </row>
    <row r="560" spans="1:14" s="142" customFormat="1" x14ac:dyDescent="0.3">
      <c r="A560" s="143"/>
      <c r="B560" s="143"/>
      <c r="C560" s="143"/>
      <c r="D560" s="143"/>
      <c r="E560" s="143"/>
      <c r="F560" s="143"/>
      <c r="G560" s="143"/>
      <c r="H560" s="143"/>
      <c r="I560" s="143"/>
      <c r="J560" s="143"/>
      <c r="K560" s="143"/>
      <c r="L560" s="143"/>
      <c r="M560" s="143"/>
      <c r="N560" s="143"/>
    </row>
    <row r="561" spans="1:14" s="142" customFormat="1" x14ac:dyDescent="0.3">
      <c r="A561" s="143"/>
      <c r="B561" s="143"/>
      <c r="C561" s="143"/>
      <c r="D561" s="143"/>
      <c r="E561" s="143"/>
      <c r="F561" s="143"/>
      <c r="G561" s="143"/>
      <c r="H561" s="143"/>
      <c r="I561" s="143"/>
      <c r="J561" s="143"/>
      <c r="K561" s="143"/>
      <c r="L561" s="143"/>
      <c r="M561" s="143"/>
      <c r="N561" s="143"/>
    </row>
    <row r="562" spans="1:14" s="142" customFormat="1" x14ac:dyDescent="0.3">
      <c r="A562" s="143"/>
      <c r="B562" s="143"/>
      <c r="C562" s="143"/>
      <c r="D562" s="143"/>
      <c r="E562" s="143"/>
      <c r="F562" s="143"/>
      <c r="G562" s="143"/>
      <c r="H562" s="143"/>
      <c r="I562" s="143"/>
      <c r="J562" s="143"/>
      <c r="K562" s="143"/>
      <c r="L562" s="143"/>
      <c r="M562" s="143"/>
      <c r="N562" s="143"/>
    </row>
    <row r="563" spans="1:14" s="142" customFormat="1" x14ac:dyDescent="0.3">
      <c r="A563" s="143"/>
      <c r="B563" s="143"/>
      <c r="C563" s="143"/>
      <c r="D563" s="143"/>
      <c r="E563" s="143"/>
      <c r="F563" s="143"/>
      <c r="G563" s="143"/>
      <c r="H563" s="143"/>
      <c r="I563" s="143"/>
      <c r="J563" s="143"/>
      <c r="K563" s="143"/>
      <c r="L563" s="143"/>
      <c r="M563" s="143"/>
      <c r="N563" s="143"/>
    </row>
    <row r="564" spans="1:14" s="142" customFormat="1" x14ac:dyDescent="0.3">
      <c r="A564" s="143"/>
      <c r="B564" s="143"/>
      <c r="C564" s="143"/>
      <c r="D564" s="143"/>
      <c r="E564" s="143"/>
      <c r="F564" s="143"/>
      <c r="G564" s="143"/>
      <c r="H564" s="143"/>
      <c r="I564" s="143"/>
      <c r="J564" s="143"/>
      <c r="K564" s="143"/>
      <c r="L564" s="143"/>
      <c r="M564" s="143"/>
      <c r="N564" s="143"/>
    </row>
    <row r="565" spans="1:14" s="142" customFormat="1" x14ac:dyDescent="0.3">
      <c r="A565" s="143"/>
      <c r="B565" s="143"/>
      <c r="C565" s="143"/>
      <c r="D565" s="143"/>
      <c r="E565" s="143"/>
      <c r="F565" s="143"/>
      <c r="G565" s="143"/>
      <c r="H565" s="143"/>
      <c r="I565" s="143"/>
      <c r="J565" s="143"/>
      <c r="K565" s="143"/>
      <c r="L565" s="143"/>
      <c r="M565" s="143"/>
      <c r="N565" s="143"/>
    </row>
    <row r="566" spans="1:14" s="142" customFormat="1" x14ac:dyDescent="0.3">
      <c r="A566" s="143"/>
      <c r="B566" s="143"/>
      <c r="C566" s="143"/>
      <c r="D566" s="143"/>
      <c r="E566" s="143"/>
      <c r="F566" s="143"/>
      <c r="G566" s="143"/>
      <c r="H566" s="143"/>
      <c r="I566" s="143"/>
      <c r="J566" s="143"/>
      <c r="K566" s="143"/>
      <c r="L566" s="143"/>
      <c r="M566" s="143"/>
      <c r="N566" s="143"/>
    </row>
    <row r="567" spans="1:14" s="142" customFormat="1" x14ac:dyDescent="0.3">
      <c r="A567" s="143"/>
      <c r="B567" s="143"/>
      <c r="C567" s="143"/>
      <c r="D567" s="143"/>
      <c r="E567" s="143"/>
      <c r="F567" s="143"/>
      <c r="G567" s="143"/>
      <c r="H567" s="143"/>
      <c r="I567" s="143"/>
      <c r="J567" s="143"/>
      <c r="K567" s="143"/>
      <c r="L567" s="143"/>
      <c r="M567" s="143"/>
      <c r="N567" s="143"/>
    </row>
    <row r="568" spans="1:14" s="142" customFormat="1" x14ac:dyDescent="0.3">
      <c r="A568" s="143"/>
      <c r="B568" s="143"/>
      <c r="C568" s="143"/>
      <c r="D568" s="143"/>
      <c r="E568" s="143"/>
      <c r="F568" s="143"/>
      <c r="G568" s="143"/>
      <c r="H568" s="143"/>
      <c r="I568" s="143"/>
      <c r="J568" s="143"/>
      <c r="K568" s="143"/>
      <c r="L568" s="143"/>
      <c r="M568" s="143"/>
      <c r="N568" s="143"/>
    </row>
    <row r="569" spans="1:14" s="142" customFormat="1" x14ac:dyDescent="0.3">
      <c r="A569" s="143"/>
      <c r="B569" s="143"/>
      <c r="C569" s="143"/>
      <c r="D569" s="143"/>
      <c r="E569" s="143"/>
      <c r="F569" s="143"/>
      <c r="G569" s="143"/>
      <c r="H569" s="143"/>
      <c r="I569" s="143"/>
      <c r="J569" s="143"/>
      <c r="K569" s="143"/>
      <c r="L569" s="143"/>
      <c r="M569" s="143"/>
      <c r="N569" s="143"/>
    </row>
    <row r="570" spans="1:14" s="142" customFormat="1" x14ac:dyDescent="0.3">
      <c r="A570" s="143"/>
      <c r="B570" s="143"/>
      <c r="C570" s="143"/>
      <c r="D570" s="143"/>
      <c r="E570" s="143"/>
      <c r="F570" s="143"/>
      <c r="G570" s="143"/>
      <c r="H570" s="143"/>
      <c r="I570" s="143"/>
      <c r="J570" s="143"/>
      <c r="K570" s="143"/>
      <c r="L570" s="143"/>
      <c r="M570" s="143"/>
      <c r="N570" s="143"/>
    </row>
    <row r="571" spans="1:14" s="142" customFormat="1" x14ac:dyDescent="0.3">
      <c r="A571" s="143"/>
      <c r="B571" s="143"/>
      <c r="C571" s="143"/>
      <c r="D571" s="143"/>
      <c r="E571" s="143"/>
      <c r="F571" s="143"/>
      <c r="G571" s="143"/>
      <c r="H571" s="143"/>
      <c r="I571" s="143"/>
      <c r="J571" s="143"/>
      <c r="K571" s="143"/>
      <c r="L571" s="143"/>
      <c r="M571" s="143"/>
      <c r="N571" s="143"/>
    </row>
    <row r="572" spans="1:14" s="142" customFormat="1" x14ac:dyDescent="0.3">
      <c r="A572" s="143"/>
      <c r="B572" s="143"/>
      <c r="C572" s="143"/>
      <c r="D572" s="143"/>
      <c r="E572" s="143"/>
      <c r="F572" s="143"/>
      <c r="G572" s="143"/>
      <c r="H572" s="143"/>
      <c r="I572" s="143"/>
      <c r="J572" s="143"/>
      <c r="K572" s="143"/>
      <c r="L572" s="143"/>
      <c r="M572" s="143"/>
      <c r="N572" s="143"/>
    </row>
    <row r="573" spans="1:14" s="142" customFormat="1" x14ac:dyDescent="0.3">
      <c r="A573" s="143"/>
      <c r="B573" s="143"/>
      <c r="C573" s="143"/>
      <c r="D573" s="143"/>
      <c r="E573" s="143"/>
      <c r="F573" s="143"/>
      <c r="G573" s="143"/>
      <c r="H573" s="143"/>
      <c r="I573" s="143"/>
      <c r="J573" s="143"/>
      <c r="K573" s="143"/>
      <c r="L573" s="143"/>
      <c r="M573" s="143"/>
      <c r="N573" s="143"/>
    </row>
    <row r="574" spans="1:14" s="142" customFormat="1" x14ac:dyDescent="0.3">
      <c r="A574" s="143"/>
      <c r="B574" s="143"/>
      <c r="C574" s="143"/>
      <c r="D574" s="143"/>
      <c r="E574" s="143"/>
      <c r="F574" s="143"/>
      <c r="G574" s="143"/>
      <c r="H574" s="143"/>
      <c r="I574" s="143"/>
      <c r="J574" s="143"/>
      <c r="K574" s="143"/>
      <c r="L574" s="143"/>
      <c r="M574" s="143"/>
      <c r="N574" s="143"/>
    </row>
    <row r="575" spans="1:14" s="142" customFormat="1" x14ac:dyDescent="0.3">
      <c r="A575" s="143"/>
      <c r="B575" s="143"/>
      <c r="C575" s="143"/>
      <c r="D575" s="143"/>
      <c r="E575" s="143"/>
      <c r="F575" s="143"/>
      <c r="G575" s="143"/>
      <c r="H575" s="143"/>
      <c r="I575" s="143"/>
      <c r="J575" s="143"/>
      <c r="K575" s="143"/>
      <c r="L575" s="143"/>
      <c r="M575" s="143"/>
      <c r="N575" s="143"/>
    </row>
    <row r="576" spans="1:14" s="142" customFormat="1" x14ac:dyDescent="0.3">
      <c r="A576" s="143"/>
      <c r="B576" s="143"/>
      <c r="C576" s="143"/>
      <c r="D576" s="143"/>
      <c r="E576" s="143"/>
      <c r="F576" s="143"/>
      <c r="G576" s="143"/>
      <c r="H576" s="143"/>
      <c r="I576" s="143"/>
      <c r="J576" s="143"/>
      <c r="K576" s="143"/>
      <c r="L576" s="143"/>
      <c r="M576" s="143"/>
      <c r="N576" s="143"/>
    </row>
    <row r="577" spans="1:14" s="142" customFormat="1" x14ac:dyDescent="0.3">
      <c r="A577" s="143"/>
      <c r="B577" s="143"/>
      <c r="C577" s="143"/>
      <c r="D577" s="143"/>
      <c r="E577" s="143"/>
      <c r="F577" s="143"/>
      <c r="G577" s="143"/>
      <c r="H577" s="143"/>
      <c r="I577" s="143"/>
      <c r="J577" s="143"/>
      <c r="K577" s="143"/>
      <c r="L577" s="143"/>
      <c r="M577" s="143"/>
      <c r="N577" s="143"/>
    </row>
    <row r="578" spans="1:14" s="142" customFormat="1" x14ac:dyDescent="0.3">
      <c r="A578" s="143"/>
      <c r="B578" s="143"/>
      <c r="C578" s="143"/>
      <c r="D578" s="143"/>
      <c r="E578" s="143"/>
      <c r="F578" s="143"/>
      <c r="G578" s="143"/>
      <c r="H578" s="143"/>
      <c r="I578" s="143"/>
      <c r="J578" s="143"/>
      <c r="K578" s="143"/>
      <c r="L578" s="143"/>
      <c r="M578" s="143"/>
      <c r="N578" s="143"/>
    </row>
    <row r="579" spans="1:14" s="142" customFormat="1" x14ac:dyDescent="0.3">
      <c r="A579" s="143"/>
      <c r="B579" s="143"/>
      <c r="C579" s="143"/>
      <c r="D579" s="143"/>
      <c r="E579" s="143"/>
      <c r="F579" s="143"/>
      <c r="G579" s="143"/>
      <c r="H579" s="143"/>
      <c r="I579" s="143"/>
      <c r="J579" s="143"/>
      <c r="K579" s="143"/>
      <c r="L579" s="143"/>
      <c r="M579" s="143"/>
      <c r="N579" s="143"/>
    </row>
    <row r="580" spans="1:14" s="142" customFormat="1" x14ac:dyDescent="0.3">
      <c r="A580" s="143"/>
      <c r="B580" s="143"/>
      <c r="C580" s="143"/>
      <c r="D580" s="143"/>
      <c r="E580" s="143"/>
      <c r="F580" s="143"/>
      <c r="G580" s="143"/>
      <c r="H580" s="143"/>
      <c r="I580" s="143"/>
      <c r="J580" s="143"/>
      <c r="K580" s="143"/>
      <c r="L580" s="143"/>
      <c r="M580" s="143"/>
      <c r="N580" s="143"/>
    </row>
    <row r="581" spans="1:14" s="142" customFormat="1" x14ac:dyDescent="0.3">
      <c r="A581" s="143"/>
      <c r="B581" s="143"/>
      <c r="C581" s="143"/>
      <c r="D581" s="143"/>
      <c r="E581" s="143"/>
      <c r="F581" s="143"/>
      <c r="G581" s="143"/>
      <c r="H581" s="143"/>
      <c r="I581" s="143"/>
      <c r="J581" s="143"/>
      <c r="K581" s="143"/>
      <c r="L581" s="143"/>
      <c r="M581" s="143"/>
      <c r="N581" s="143"/>
    </row>
    <row r="582" spans="1:14" s="142" customFormat="1" x14ac:dyDescent="0.3">
      <c r="A582" s="143"/>
      <c r="B582" s="143"/>
      <c r="C582" s="143"/>
      <c r="D582" s="143"/>
      <c r="E582" s="143"/>
      <c r="F582" s="143"/>
      <c r="G582" s="143"/>
      <c r="H582" s="143"/>
      <c r="I582" s="143"/>
      <c r="J582" s="143"/>
      <c r="K582" s="143"/>
      <c r="L582" s="143"/>
      <c r="M582" s="143"/>
      <c r="N582" s="143"/>
    </row>
    <row r="583" spans="1:14" s="142" customFormat="1" x14ac:dyDescent="0.3">
      <c r="A583" s="143"/>
      <c r="B583" s="143"/>
      <c r="C583" s="143"/>
      <c r="D583" s="143"/>
      <c r="E583" s="143"/>
      <c r="F583" s="143"/>
      <c r="G583" s="143"/>
      <c r="H583" s="143"/>
      <c r="I583" s="143"/>
      <c r="J583" s="143"/>
      <c r="K583" s="143"/>
      <c r="L583" s="143"/>
      <c r="M583" s="143"/>
      <c r="N583" s="143"/>
    </row>
    <row r="584" spans="1:14" s="142" customFormat="1" x14ac:dyDescent="0.3">
      <c r="A584" s="143"/>
      <c r="B584" s="143"/>
      <c r="C584" s="143"/>
      <c r="D584" s="143"/>
      <c r="E584" s="143"/>
      <c r="F584" s="143"/>
      <c r="G584" s="143"/>
      <c r="H584" s="143"/>
      <c r="I584" s="143"/>
      <c r="J584" s="143"/>
      <c r="K584" s="143"/>
      <c r="L584" s="143"/>
      <c r="M584" s="143"/>
      <c r="N584" s="143"/>
    </row>
    <row r="585" spans="1:14" s="142" customFormat="1" x14ac:dyDescent="0.3">
      <c r="A585" s="143"/>
      <c r="B585" s="143"/>
      <c r="C585" s="143"/>
      <c r="D585" s="143"/>
      <c r="E585" s="143"/>
      <c r="F585" s="143"/>
      <c r="G585" s="143"/>
      <c r="H585" s="143"/>
      <c r="I585" s="143"/>
      <c r="J585" s="143"/>
      <c r="K585" s="143"/>
      <c r="L585" s="143"/>
      <c r="M585" s="143"/>
      <c r="N585" s="143"/>
    </row>
    <row r="586" spans="1:14" s="142" customFormat="1" x14ac:dyDescent="0.3">
      <c r="A586" s="143"/>
      <c r="B586" s="143"/>
      <c r="C586" s="143"/>
      <c r="D586" s="143"/>
      <c r="E586" s="143"/>
      <c r="F586" s="143"/>
      <c r="G586" s="143"/>
      <c r="H586" s="143"/>
      <c r="I586" s="143"/>
      <c r="J586" s="143"/>
      <c r="K586" s="143"/>
      <c r="L586" s="143"/>
      <c r="M586" s="143"/>
      <c r="N586" s="143"/>
    </row>
    <row r="587" spans="1:14" s="142" customFormat="1" x14ac:dyDescent="0.3">
      <c r="A587" s="143"/>
      <c r="B587" s="143"/>
      <c r="C587" s="143"/>
      <c r="D587" s="143"/>
      <c r="E587" s="143"/>
      <c r="F587" s="143"/>
      <c r="G587" s="143"/>
      <c r="H587" s="143"/>
      <c r="I587" s="143"/>
      <c r="J587" s="143"/>
      <c r="K587" s="143"/>
      <c r="L587" s="143"/>
      <c r="M587" s="143"/>
      <c r="N587" s="143"/>
    </row>
    <row r="588" spans="1:14" s="142" customFormat="1" x14ac:dyDescent="0.3">
      <c r="A588" s="143"/>
      <c r="B588" s="143"/>
      <c r="C588" s="143"/>
      <c r="D588" s="143"/>
      <c r="E588" s="143"/>
      <c r="F588" s="143"/>
      <c r="G588" s="143"/>
      <c r="H588" s="143"/>
      <c r="I588" s="143"/>
      <c r="J588" s="143"/>
      <c r="K588" s="143"/>
      <c r="L588" s="143"/>
      <c r="M588" s="143"/>
      <c r="N588" s="143"/>
    </row>
    <row r="589" spans="1:14" s="142" customFormat="1" x14ac:dyDescent="0.3">
      <c r="A589" s="143"/>
      <c r="B589" s="143"/>
      <c r="C589" s="143"/>
      <c r="D589" s="143"/>
      <c r="E589" s="143"/>
      <c r="F589" s="143"/>
      <c r="G589" s="143"/>
      <c r="H589" s="143"/>
      <c r="I589" s="143"/>
      <c r="J589" s="143"/>
      <c r="K589" s="143"/>
      <c r="L589" s="143"/>
      <c r="M589" s="143"/>
      <c r="N589" s="143"/>
    </row>
    <row r="590" spans="1:14" s="142" customFormat="1" x14ac:dyDescent="0.3">
      <c r="A590" s="143"/>
      <c r="B590" s="143"/>
      <c r="C590" s="143"/>
      <c r="D590" s="143"/>
      <c r="E590" s="143"/>
      <c r="F590" s="143"/>
      <c r="G590" s="143"/>
      <c r="H590" s="143"/>
      <c r="I590" s="143"/>
      <c r="J590" s="143"/>
      <c r="K590" s="143"/>
      <c r="L590" s="143"/>
      <c r="M590" s="143"/>
      <c r="N590" s="143"/>
    </row>
    <row r="591" spans="1:14" s="142" customFormat="1" x14ac:dyDescent="0.3">
      <c r="A591" s="143"/>
      <c r="B591" s="143"/>
      <c r="C591" s="143"/>
      <c r="D591" s="143"/>
      <c r="E591" s="143"/>
      <c r="F591" s="143"/>
      <c r="G591" s="143"/>
      <c r="H591" s="143"/>
      <c r="I591" s="143"/>
      <c r="J591" s="143"/>
      <c r="K591" s="143"/>
      <c r="L591" s="143"/>
      <c r="M591" s="143"/>
      <c r="N591" s="143"/>
    </row>
    <row r="592" spans="1:14" s="142" customFormat="1" x14ac:dyDescent="0.3">
      <c r="A592" s="143"/>
      <c r="B592" s="143"/>
      <c r="C592" s="143"/>
      <c r="D592" s="143"/>
      <c r="E592" s="143"/>
      <c r="F592" s="143"/>
      <c r="G592" s="143"/>
      <c r="H592" s="143"/>
      <c r="I592" s="143"/>
      <c r="J592" s="143"/>
      <c r="K592" s="143"/>
      <c r="L592" s="143"/>
      <c r="M592" s="143"/>
      <c r="N592" s="143"/>
    </row>
    <row r="593" spans="1:14" s="142" customFormat="1" x14ac:dyDescent="0.3">
      <c r="A593" s="143"/>
      <c r="B593" s="143"/>
      <c r="C593" s="143"/>
      <c r="D593" s="143"/>
      <c r="E593" s="143"/>
      <c r="F593" s="143"/>
      <c r="G593" s="143"/>
      <c r="H593" s="143"/>
      <c r="I593" s="143"/>
      <c r="J593" s="143"/>
      <c r="K593" s="143"/>
      <c r="L593" s="143"/>
      <c r="M593" s="143"/>
      <c r="N593" s="143"/>
    </row>
    <row r="594" spans="1:14" s="142" customFormat="1" x14ac:dyDescent="0.3">
      <c r="A594" s="143"/>
      <c r="B594" s="143"/>
      <c r="C594" s="143"/>
      <c r="D594" s="143"/>
      <c r="E594" s="143"/>
      <c r="F594" s="143"/>
      <c r="G594" s="143"/>
      <c r="H594" s="143"/>
      <c r="I594" s="143"/>
      <c r="J594" s="143"/>
      <c r="K594" s="143"/>
      <c r="L594" s="143"/>
      <c r="M594" s="143"/>
      <c r="N594" s="143"/>
    </row>
    <row r="595" spans="1:14" s="142" customFormat="1" x14ac:dyDescent="0.3">
      <c r="A595" s="143"/>
      <c r="B595" s="143"/>
      <c r="C595" s="143"/>
      <c r="D595" s="143"/>
      <c r="E595" s="143"/>
      <c r="F595" s="143"/>
      <c r="G595" s="143"/>
      <c r="H595" s="143"/>
      <c r="I595" s="143"/>
      <c r="J595" s="143"/>
      <c r="K595" s="143"/>
      <c r="L595" s="143"/>
      <c r="M595" s="143"/>
      <c r="N595" s="143"/>
    </row>
    <row r="596" spans="1:14" s="142" customFormat="1" x14ac:dyDescent="0.3">
      <c r="A596" s="143"/>
      <c r="B596" s="143"/>
      <c r="C596" s="143"/>
      <c r="D596" s="143"/>
      <c r="E596" s="143"/>
      <c r="F596" s="143"/>
      <c r="G596" s="143"/>
      <c r="H596" s="143"/>
      <c r="I596" s="143"/>
      <c r="J596" s="143"/>
      <c r="K596" s="143"/>
      <c r="L596" s="143"/>
      <c r="M596" s="143"/>
      <c r="N596" s="143"/>
    </row>
    <row r="597" spans="1:14" s="142" customFormat="1" x14ac:dyDescent="0.3">
      <c r="A597" s="143"/>
      <c r="B597" s="143"/>
      <c r="C597" s="143"/>
      <c r="D597" s="143"/>
      <c r="E597" s="143"/>
      <c r="F597" s="143"/>
      <c r="G597" s="143"/>
      <c r="H597" s="143"/>
      <c r="I597" s="143"/>
      <c r="J597" s="143"/>
      <c r="K597" s="143"/>
      <c r="L597" s="143"/>
      <c r="M597" s="143"/>
      <c r="N597" s="143"/>
    </row>
    <row r="598" spans="1:14" s="142" customFormat="1" x14ac:dyDescent="0.3">
      <c r="A598" s="143"/>
      <c r="B598" s="143"/>
      <c r="C598" s="143"/>
      <c r="D598" s="143"/>
      <c r="E598" s="143"/>
      <c r="F598" s="143"/>
      <c r="G598" s="143"/>
      <c r="H598" s="143"/>
      <c r="I598" s="143"/>
      <c r="J598" s="143"/>
      <c r="K598" s="143"/>
      <c r="L598" s="143"/>
      <c r="M598" s="143"/>
      <c r="N598" s="143"/>
    </row>
    <row r="599" spans="1:14" s="142" customFormat="1" x14ac:dyDescent="0.3">
      <c r="A599" s="143"/>
      <c r="B599" s="143"/>
      <c r="C599" s="143"/>
      <c r="D599" s="143"/>
      <c r="E599" s="143"/>
      <c r="F599" s="143"/>
      <c r="G599" s="143"/>
      <c r="H599" s="143"/>
      <c r="I599" s="143"/>
      <c r="J599" s="143"/>
      <c r="K599" s="143"/>
      <c r="L599" s="143"/>
      <c r="M599" s="143"/>
      <c r="N599" s="143"/>
    </row>
    <row r="600" spans="1:14" s="142" customFormat="1" x14ac:dyDescent="0.3">
      <c r="A600" s="143"/>
      <c r="B600" s="143"/>
      <c r="C600" s="143"/>
      <c r="D600" s="143"/>
      <c r="E600" s="143"/>
      <c r="F600" s="143"/>
      <c r="G600" s="143"/>
      <c r="H600" s="143"/>
      <c r="I600" s="143"/>
      <c r="J600" s="143"/>
      <c r="K600" s="143"/>
      <c r="L600" s="143"/>
      <c r="M600" s="143"/>
      <c r="N600" s="143"/>
    </row>
    <row r="601" spans="1:14" s="142" customFormat="1" x14ac:dyDescent="0.3">
      <c r="A601" s="143"/>
      <c r="B601" s="143"/>
      <c r="C601" s="143"/>
      <c r="D601" s="143"/>
      <c r="E601" s="143"/>
      <c r="F601" s="143"/>
      <c r="G601" s="143"/>
      <c r="H601" s="143"/>
      <c r="I601" s="143"/>
      <c r="J601" s="143"/>
      <c r="K601" s="143"/>
      <c r="L601" s="143"/>
      <c r="M601" s="143"/>
      <c r="N601" s="143"/>
    </row>
    <row r="602" spans="1:14" s="142" customFormat="1" x14ac:dyDescent="0.3">
      <c r="A602" s="143"/>
      <c r="B602" s="143"/>
      <c r="C602" s="143"/>
      <c r="D602" s="143"/>
      <c r="E602" s="143"/>
      <c r="F602" s="143"/>
      <c r="G602" s="143"/>
      <c r="H602" s="143"/>
      <c r="I602" s="143"/>
      <c r="J602" s="143"/>
      <c r="K602" s="143"/>
      <c r="L602" s="143"/>
      <c r="M602" s="143"/>
      <c r="N602" s="143"/>
    </row>
    <row r="603" spans="1:14" s="142" customFormat="1" x14ac:dyDescent="0.3">
      <c r="A603" s="143"/>
      <c r="B603" s="143"/>
      <c r="C603" s="143"/>
      <c r="D603" s="143"/>
      <c r="E603" s="143"/>
      <c r="F603" s="143"/>
      <c r="G603" s="143"/>
      <c r="H603" s="143"/>
      <c r="I603" s="143"/>
      <c r="J603" s="143"/>
      <c r="K603" s="143"/>
      <c r="L603" s="143"/>
      <c r="M603" s="143"/>
      <c r="N603" s="143"/>
    </row>
    <row r="604" spans="1:14" s="142" customFormat="1" x14ac:dyDescent="0.3">
      <c r="A604" s="143"/>
      <c r="B604" s="143"/>
      <c r="C604" s="143"/>
      <c r="D604" s="143"/>
      <c r="E604" s="143"/>
      <c r="F604" s="143"/>
      <c r="G604" s="143"/>
      <c r="H604" s="143"/>
      <c r="I604" s="143"/>
      <c r="J604" s="143"/>
      <c r="K604" s="143"/>
      <c r="L604" s="143"/>
      <c r="M604" s="143"/>
      <c r="N604" s="143"/>
    </row>
    <row r="605" spans="1:14" s="142" customFormat="1" x14ac:dyDescent="0.3">
      <c r="A605" s="143"/>
      <c r="B605" s="143"/>
      <c r="C605" s="143"/>
      <c r="D605" s="143"/>
      <c r="E605" s="143"/>
      <c r="F605" s="143"/>
      <c r="G605" s="143"/>
      <c r="H605" s="143"/>
      <c r="I605" s="143"/>
      <c r="J605" s="143"/>
      <c r="K605" s="143"/>
      <c r="L605" s="143"/>
      <c r="M605" s="143"/>
      <c r="N605" s="143"/>
    </row>
    <row r="606" spans="1:14" s="142" customFormat="1" x14ac:dyDescent="0.3">
      <c r="A606" s="143"/>
      <c r="B606" s="143"/>
      <c r="C606" s="143"/>
      <c r="D606" s="143"/>
      <c r="E606" s="143"/>
      <c r="F606" s="143"/>
      <c r="G606" s="143"/>
      <c r="H606" s="143"/>
      <c r="I606" s="143"/>
      <c r="J606" s="143"/>
      <c r="K606" s="143"/>
      <c r="L606" s="143"/>
      <c r="M606" s="143"/>
      <c r="N606" s="143"/>
    </row>
    <row r="607" spans="1:14" s="142" customFormat="1" x14ac:dyDescent="0.3">
      <c r="A607" s="143"/>
      <c r="B607" s="143"/>
      <c r="C607" s="143"/>
      <c r="D607" s="143"/>
      <c r="E607" s="143"/>
      <c r="F607" s="143"/>
      <c r="G607" s="143"/>
      <c r="H607" s="143"/>
      <c r="I607" s="143"/>
      <c r="J607" s="143"/>
      <c r="K607" s="143"/>
      <c r="L607" s="143"/>
      <c r="M607" s="143"/>
      <c r="N607" s="143"/>
    </row>
    <row r="608" spans="1:14" s="142" customFormat="1" x14ac:dyDescent="0.3">
      <c r="A608" s="143"/>
      <c r="B608" s="143"/>
      <c r="C608" s="143"/>
      <c r="D608" s="143"/>
      <c r="E608" s="143"/>
      <c r="F608" s="143"/>
      <c r="G608" s="143"/>
      <c r="H608" s="143"/>
      <c r="I608" s="143"/>
      <c r="J608" s="143"/>
      <c r="K608" s="143"/>
      <c r="L608" s="143"/>
      <c r="M608" s="143"/>
      <c r="N608" s="143"/>
    </row>
    <row r="609" spans="1:14" s="142" customFormat="1" x14ac:dyDescent="0.3">
      <c r="A609" s="143"/>
      <c r="B609" s="143"/>
      <c r="C609" s="143"/>
      <c r="D609" s="143"/>
      <c r="E609" s="143"/>
      <c r="F609" s="143"/>
      <c r="G609" s="143"/>
      <c r="H609" s="143"/>
      <c r="I609" s="143"/>
      <c r="J609" s="143"/>
      <c r="K609" s="143"/>
      <c r="L609" s="143"/>
      <c r="M609" s="143"/>
      <c r="N609" s="143"/>
    </row>
    <row r="610" spans="1:14" s="142" customFormat="1" x14ac:dyDescent="0.3">
      <c r="A610" s="143"/>
      <c r="B610" s="143"/>
      <c r="C610" s="143"/>
      <c r="D610" s="143"/>
      <c r="E610" s="143"/>
      <c r="F610" s="143"/>
      <c r="G610" s="143"/>
      <c r="H610" s="143"/>
      <c r="I610" s="143"/>
      <c r="J610" s="143"/>
      <c r="K610" s="143"/>
      <c r="L610" s="143"/>
      <c r="M610" s="143"/>
      <c r="N610" s="143"/>
    </row>
    <row r="611" spans="1:14" s="142" customFormat="1" x14ac:dyDescent="0.3">
      <c r="A611" s="143"/>
      <c r="B611" s="143"/>
      <c r="C611" s="143"/>
      <c r="D611" s="143"/>
      <c r="E611" s="143"/>
      <c r="F611" s="143"/>
      <c r="G611" s="143"/>
      <c r="H611" s="143"/>
      <c r="I611" s="143"/>
      <c r="J611" s="143"/>
      <c r="K611" s="143"/>
      <c r="L611" s="143"/>
      <c r="M611" s="143"/>
      <c r="N611" s="143"/>
    </row>
    <row r="612" spans="1:14" s="142" customFormat="1" x14ac:dyDescent="0.3">
      <c r="A612" s="143"/>
      <c r="B612" s="143"/>
      <c r="C612" s="143"/>
      <c r="D612" s="143"/>
      <c r="E612" s="143"/>
      <c r="F612" s="143"/>
      <c r="G612" s="143"/>
      <c r="H612" s="143"/>
      <c r="I612" s="143"/>
      <c r="J612" s="143"/>
      <c r="K612" s="143"/>
      <c r="L612" s="143"/>
      <c r="M612" s="143"/>
      <c r="N612" s="143"/>
    </row>
    <row r="613" spans="1:14" s="142" customFormat="1" x14ac:dyDescent="0.3">
      <c r="A613" s="143"/>
      <c r="B613" s="143"/>
      <c r="C613" s="143"/>
      <c r="D613" s="143"/>
      <c r="E613" s="143"/>
      <c r="F613" s="143"/>
      <c r="G613" s="143"/>
      <c r="H613" s="143"/>
      <c r="I613" s="143"/>
      <c r="J613" s="143"/>
      <c r="K613" s="143"/>
      <c r="L613" s="143"/>
      <c r="M613" s="143"/>
      <c r="N613" s="143"/>
    </row>
    <row r="614" spans="1:14" s="142" customFormat="1" x14ac:dyDescent="0.3">
      <c r="A614" s="143"/>
      <c r="B614" s="143"/>
      <c r="C614" s="143"/>
      <c r="D614" s="143"/>
      <c r="E614" s="143"/>
      <c r="F614" s="143"/>
      <c r="G614" s="143"/>
      <c r="H614" s="143"/>
      <c r="I614" s="143"/>
      <c r="J614" s="143"/>
      <c r="K614" s="143"/>
      <c r="L614" s="143"/>
      <c r="M614" s="143"/>
      <c r="N614" s="143"/>
    </row>
    <row r="615" spans="1:14" s="142" customFormat="1" x14ac:dyDescent="0.3">
      <c r="A615" s="143"/>
      <c r="B615" s="143"/>
      <c r="C615" s="143"/>
      <c r="D615" s="143"/>
      <c r="E615" s="143"/>
      <c r="F615" s="143"/>
      <c r="G615" s="143"/>
      <c r="H615" s="143"/>
      <c r="I615" s="143"/>
      <c r="J615" s="143"/>
      <c r="K615" s="143"/>
      <c r="L615" s="143"/>
      <c r="M615" s="143"/>
      <c r="N615" s="143"/>
    </row>
    <row r="616" spans="1:14" s="142" customFormat="1" x14ac:dyDescent="0.3">
      <c r="A616" s="143"/>
      <c r="B616" s="143"/>
      <c r="C616" s="143"/>
      <c r="D616" s="143"/>
      <c r="E616" s="143"/>
      <c r="F616" s="143"/>
      <c r="G616" s="143"/>
      <c r="H616" s="143"/>
      <c r="I616" s="143"/>
      <c r="J616" s="143"/>
      <c r="K616" s="143"/>
      <c r="L616" s="143"/>
      <c r="M616" s="143"/>
      <c r="N616" s="143"/>
    </row>
    <row r="617" spans="1:14" s="142" customFormat="1" x14ac:dyDescent="0.3">
      <c r="A617" s="143"/>
      <c r="B617" s="143"/>
      <c r="C617" s="143"/>
      <c r="D617" s="143"/>
      <c r="E617" s="143"/>
      <c r="F617" s="143"/>
      <c r="G617" s="143"/>
      <c r="H617" s="143"/>
      <c r="I617" s="143"/>
      <c r="J617" s="143"/>
      <c r="K617" s="143"/>
      <c r="L617" s="143"/>
      <c r="M617" s="143"/>
      <c r="N617" s="143"/>
    </row>
    <row r="618" spans="1:14" s="142" customFormat="1" x14ac:dyDescent="0.3">
      <c r="A618" s="143"/>
      <c r="B618" s="143"/>
      <c r="C618" s="143"/>
      <c r="D618" s="143"/>
      <c r="E618" s="143"/>
      <c r="F618" s="143"/>
      <c r="G618" s="143"/>
      <c r="H618" s="143"/>
      <c r="I618" s="143"/>
      <c r="J618" s="143"/>
      <c r="K618" s="143"/>
      <c r="L618" s="143"/>
      <c r="M618" s="143"/>
      <c r="N618" s="143"/>
    </row>
    <row r="619" spans="1:14" s="142" customFormat="1" x14ac:dyDescent="0.3">
      <c r="A619" s="143"/>
      <c r="B619" s="143"/>
      <c r="C619" s="143"/>
      <c r="D619" s="143"/>
      <c r="E619" s="143"/>
      <c r="F619" s="143"/>
      <c r="G619" s="143"/>
      <c r="H619" s="143"/>
      <c r="I619" s="143"/>
      <c r="J619" s="143"/>
      <c r="K619" s="143"/>
      <c r="L619" s="143"/>
      <c r="M619" s="143"/>
      <c r="N619" s="143"/>
    </row>
    <row r="620" spans="1:14" s="142" customFormat="1" x14ac:dyDescent="0.3">
      <c r="A620" s="143"/>
      <c r="B620" s="143"/>
      <c r="C620" s="143"/>
      <c r="D620" s="143"/>
      <c r="E620" s="143"/>
      <c r="F620" s="143"/>
      <c r="G620" s="143"/>
      <c r="H620" s="143"/>
      <c r="I620" s="143"/>
      <c r="J620" s="143"/>
      <c r="K620" s="143"/>
      <c r="L620" s="143"/>
      <c r="M620" s="143"/>
      <c r="N620" s="143"/>
    </row>
    <row r="621" spans="1:14" s="142" customFormat="1" x14ac:dyDescent="0.3">
      <c r="A621" s="143"/>
      <c r="B621" s="143"/>
      <c r="C621" s="143"/>
      <c r="D621" s="143"/>
      <c r="E621" s="143"/>
      <c r="F621" s="143"/>
      <c r="G621" s="143"/>
      <c r="H621" s="143"/>
      <c r="I621" s="143"/>
      <c r="J621" s="143"/>
      <c r="K621" s="143"/>
      <c r="L621" s="143"/>
      <c r="M621" s="143"/>
      <c r="N621" s="143"/>
    </row>
    <row r="622" spans="1:14" s="142" customFormat="1" x14ac:dyDescent="0.3">
      <c r="A622" s="143"/>
      <c r="B622" s="143"/>
      <c r="C622" s="143"/>
      <c r="D622" s="143"/>
      <c r="E622" s="143"/>
      <c r="F622" s="143"/>
      <c r="G622" s="143"/>
      <c r="H622" s="143"/>
      <c r="I622" s="143"/>
      <c r="J622" s="143"/>
      <c r="K622" s="143"/>
      <c r="L622" s="143"/>
      <c r="M622" s="143"/>
      <c r="N622" s="143"/>
    </row>
    <row r="623" spans="1:14" s="142" customFormat="1" x14ac:dyDescent="0.3">
      <c r="A623" s="143"/>
      <c r="B623" s="143"/>
      <c r="C623" s="143"/>
      <c r="D623" s="143"/>
      <c r="E623" s="143"/>
      <c r="F623" s="143"/>
      <c r="G623" s="143"/>
      <c r="H623" s="143"/>
      <c r="I623" s="143"/>
      <c r="J623" s="143"/>
      <c r="K623" s="143"/>
      <c r="L623" s="143"/>
      <c r="M623" s="143"/>
      <c r="N623" s="143"/>
    </row>
    <row r="624" spans="1:14" s="142" customFormat="1" x14ac:dyDescent="0.3">
      <c r="A624" s="143"/>
      <c r="B624" s="143"/>
      <c r="C624" s="143"/>
      <c r="D624" s="143"/>
      <c r="E624" s="143"/>
      <c r="F624" s="143"/>
      <c r="G624" s="143"/>
      <c r="H624" s="143"/>
      <c r="I624" s="143"/>
      <c r="J624" s="143"/>
      <c r="K624" s="143"/>
      <c r="L624" s="143"/>
      <c r="M624" s="143"/>
      <c r="N624" s="143"/>
    </row>
    <row r="625" spans="1:14" s="142" customFormat="1" x14ac:dyDescent="0.3">
      <c r="A625" s="143"/>
      <c r="B625" s="143"/>
      <c r="C625" s="143"/>
      <c r="D625" s="143"/>
      <c r="E625" s="143"/>
      <c r="F625" s="143"/>
      <c r="G625" s="143"/>
      <c r="H625" s="143"/>
      <c r="I625" s="143"/>
      <c r="J625" s="143"/>
      <c r="K625" s="143"/>
      <c r="L625" s="143"/>
      <c r="M625" s="143"/>
      <c r="N625" s="143"/>
    </row>
    <row r="626" spans="1:14" s="142" customFormat="1" x14ac:dyDescent="0.3">
      <c r="A626" s="143"/>
      <c r="B626" s="143"/>
      <c r="C626" s="143"/>
      <c r="D626" s="143"/>
      <c r="E626" s="143"/>
      <c r="F626" s="143"/>
      <c r="G626" s="143"/>
      <c r="H626" s="143"/>
      <c r="I626" s="143"/>
      <c r="J626" s="143"/>
      <c r="K626" s="143"/>
      <c r="L626" s="143"/>
      <c r="M626" s="143"/>
      <c r="N626" s="143"/>
    </row>
    <row r="627" spans="1:14" s="142" customFormat="1" x14ac:dyDescent="0.3">
      <c r="A627" s="143"/>
      <c r="B627" s="143"/>
      <c r="C627" s="143"/>
      <c r="D627" s="143"/>
      <c r="E627" s="143"/>
      <c r="F627" s="143"/>
      <c r="G627" s="143"/>
      <c r="H627" s="143"/>
      <c r="I627" s="143"/>
      <c r="J627" s="143"/>
      <c r="K627" s="143"/>
      <c r="L627" s="143"/>
      <c r="M627" s="143"/>
      <c r="N627" s="143"/>
    </row>
    <row r="628" spans="1:14" s="142" customFormat="1" x14ac:dyDescent="0.3">
      <c r="A628" s="143"/>
      <c r="B628" s="143"/>
      <c r="C628" s="143"/>
      <c r="D628" s="143"/>
      <c r="E628" s="143"/>
      <c r="F628" s="143"/>
      <c r="G628" s="143"/>
      <c r="H628" s="143"/>
      <c r="I628" s="143"/>
      <c r="J628" s="143"/>
      <c r="K628" s="143"/>
      <c r="L628" s="143"/>
      <c r="M628" s="143"/>
      <c r="N628" s="143"/>
    </row>
    <row r="629" spans="1:14" s="142" customFormat="1" x14ac:dyDescent="0.3">
      <c r="A629" s="143"/>
      <c r="B629" s="143"/>
      <c r="C629" s="143"/>
      <c r="D629" s="143"/>
      <c r="E629" s="143"/>
      <c r="F629" s="143"/>
      <c r="G629" s="143"/>
      <c r="H629" s="143"/>
      <c r="I629" s="143"/>
      <c r="J629" s="143"/>
      <c r="K629" s="143"/>
      <c r="L629" s="143"/>
      <c r="M629" s="143"/>
      <c r="N629" s="143"/>
    </row>
    <row r="630" spans="1:14" s="142" customFormat="1" x14ac:dyDescent="0.3">
      <c r="A630" s="143"/>
      <c r="B630" s="143"/>
      <c r="C630" s="143"/>
      <c r="D630" s="143"/>
      <c r="E630" s="143"/>
      <c r="F630" s="143"/>
      <c r="G630" s="143"/>
      <c r="H630" s="143"/>
      <c r="I630" s="143"/>
      <c r="J630" s="143"/>
      <c r="K630" s="143"/>
      <c r="L630" s="143"/>
      <c r="M630" s="143"/>
      <c r="N630" s="143"/>
    </row>
    <row r="631" spans="1:14" s="142" customFormat="1" x14ac:dyDescent="0.3">
      <c r="A631" s="143"/>
      <c r="B631" s="143"/>
      <c r="C631" s="143"/>
      <c r="D631" s="143"/>
      <c r="E631" s="143"/>
      <c r="F631" s="143"/>
      <c r="G631" s="143"/>
      <c r="H631" s="143"/>
      <c r="I631" s="143"/>
      <c r="J631" s="143"/>
      <c r="K631" s="143"/>
      <c r="L631" s="143"/>
      <c r="M631" s="143"/>
      <c r="N631" s="143"/>
    </row>
    <row r="632" spans="1:14" s="142" customFormat="1" x14ac:dyDescent="0.3">
      <c r="A632" s="143"/>
      <c r="B632" s="143"/>
      <c r="C632" s="143"/>
      <c r="D632" s="143"/>
      <c r="E632" s="143"/>
      <c r="F632" s="143"/>
      <c r="G632" s="143"/>
      <c r="H632" s="143"/>
      <c r="I632" s="143"/>
      <c r="J632" s="143"/>
      <c r="K632" s="143"/>
      <c r="L632" s="143"/>
      <c r="M632" s="143"/>
      <c r="N632" s="143"/>
    </row>
    <row r="633" spans="1:14" s="142" customFormat="1" x14ac:dyDescent="0.3">
      <c r="A633" s="143"/>
      <c r="B633" s="143"/>
      <c r="C633" s="143"/>
      <c r="D633" s="143"/>
      <c r="E633" s="143"/>
      <c r="F633" s="143"/>
      <c r="G633" s="143"/>
      <c r="H633" s="143"/>
      <c r="I633" s="143"/>
      <c r="J633" s="143"/>
      <c r="K633" s="143"/>
      <c r="L633" s="143"/>
      <c r="M633" s="143"/>
      <c r="N633" s="143"/>
    </row>
    <row r="634" spans="1:14" s="142" customFormat="1" x14ac:dyDescent="0.3">
      <c r="A634" s="143"/>
      <c r="B634" s="143"/>
      <c r="C634" s="143"/>
      <c r="D634" s="143"/>
      <c r="E634" s="143"/>
      <c r="F634" s="143"/>
      <c r="G634" s="143"/>
      <c r="H634" s="143"/>
      <c r="I634" s="143"/>
      <c r="J634" s="143"/>
      <c r="K634" s="143"/>
      <c r="L634" s="143"/>
      <c r="M634" s="143"/>
      <c r="N634" s="143"/>
    </row>
    <row r="635" spans="1:14" s="142" customFormat="1" x14ac:dyDescent="0.3">
      <c r="A635" s="143"/>
      <c r="B635" s="143"/>
      <c r="C635" s="143"/>
      <c r="D635" s="143"/>
      <c r="E635" s="143"/>
      <c r="F635" s="143"/>
      <c r="G635" s="143"/>
      <c r="H635" s="143"/>
      <c r="I635" s="143"/>
      <c r="J635" s="143"/>
      <c r="K635" s="143"/>
      <c r="L635" s="143"/>
      <c r="M635" s="143"/>
      <c r="N635" s="143"/>
    </row>
    <row r="636" spans="1:14" s="142" customFormat="1" x14ac:dyDescent="0.3">
      <c r="A636" s="143"/>
      <c r="B636" s="143"/>
      <c r="C636" s="143"/>
      <c r="D636" s="143"/>
      <c r="E636" s="143"/>
      <c r="F636" s="143"/>
      <c r="G636" s="143"/>
      <c r="H636" s="143"/>
      <c r="I636" s="143"/>
      <c r="J636" s="143"/>
      <c r="K636" s="143"/>
      <c r="L636" s="143"/>
      <c r="M636" s="143"/>
      <c r="N636" s="143"/>
    </row>
    <row r="637" spans="1:14" s="142" customFormat="1" x14ac:dyDescent="0.3">
      <c r="A637" s="143"/>
      <c r="B637" s="143"/>
      <c r="C637" s="143"/>
      <c r="D637" s="143"/>
      <c r="E637" s="143"/>
      <c r="F637" s="143"/>
      <c r="G637" s="143"/>
      <c r="H637" s="143"/>
      <c r="I637" s="143"/>
      <c r="J637" s="143"/>
      <c r="K637" s="143"/>
      <c r="L637" s="143"/>
      <c r="M637" s="143"/>
      <c r="N637" s="143"/>
    </row>
    <row r="638" spans="1:14" s="142" customFormat="1" x14ac:dyDescent="0.3">
      <c r="A638" s="143"/>
      <c r="B638" s="143"/>
      <c r="C638" s="143"/>
      <c r="D638" s="143"/>
      <c r="E638" s="143"/>
      <c r="F638" s="143"/>
      <c r="G638" s="143"/>
      <c r="H638" s="143"/>
      <c r="I638" s="143"/>
      <c r="J638" s="143"/>
      <c r="K638" s="143"/>
      <c r="L638" s="143"/>
      <c r="M638" s="143"/>
      <c r="N638" s="143"/>
    </row>
    <row r="639" spans="1:14" s="142" customFormat="1" x14ac:dyDescent="0.3">
      <c r="A639" s="143"/>
      <c r="B639" s="143"/>
      <c r="C639" s="143"/>
      <c r="D639" s="143"/>
      <c r="E639" s="143"/>
      <c r="F639" s="143"/>
      <c r="G639" s="143"/>
      <c r="H639" s="143"/>
      <c r="I639" s="143"/>
      <c r="J639" s="143"/>
      <c r="K639" s="143"/>
      <c r="L639" s="143"/>
      <c r="M639" s="143"/>
      <c r="N639" s="143"/>
    </row>
    <row r="640" spans="1:14" s="142" customFormat="1" x14ac:dyDescent="0.3">
      <c r="A640" s="143"/>
      <c r="B640" s="143"/>
      <c r="C640" s="143"/>
      <c r="D640" s="143"/>
      <c r="E640" s="143"/>
      <c r="F640" s="143"/>
      <c r="G640" s="143"/>
      <c r="H640" s="143"/>
      <c r="I640" s="143"/>
      <c r="J640" s="143"/>
      <c r="K640" s="143"/>
      <c r="L640" s="143"/>
      <c r="M640" s="143"/>
      <c r="N640" s="143"/>
    </row>
    <row r="641" spans="1:14" s="142" customFormat="1" x14ac:dyDescent="0.3">
      <c r="A641" s="143"/>
      <c r="B641" s="143"/>
      <c r="C641" s="143"/>
      <c r="D641" s="143"/>
      <c r="E641" s="143"/>
      <c r="F641" s="143"/>
      <c r="G641" s="143"/>
      <c r="H641" s="143"/>
      <c r="I641" s="143"/>
      <c r="J641" s="143"/>
      <c r="K641" s="143"/>
      <c r="L641" s="143"/>
      <c r="M641" s="143"/>
      <c r="N641" s="143"/>
    </row>
    <row r="642" spans="1:14" s="142" customFormat="1" x14ac:dyDescent="0.3">
      <c r="A642" s="143"/>
      <c r="B642" s="143"/>
      <c r="C642" s="143"/>
      <c r="D642" s="143"/>
      <c r="E642" s="143"/>
      <c r="F642" s="143"/>
      <c r="G642" s="143"/>
      <c r="H642" s="143"/>
      <c r="I642" s="143"/>
      <c r="J642" s="143"/>
      <c r="K642" s="143"/>
      <c r="L642" s="143"/>
      <c r="M642" s="143"/>
      <c r="N642" s="143"/>
    </row>
    <row r="643" spans="1:14" s="142" customFormat="1" x14ac:dyDescent="0.3">
      <c r="A643" s="143"/>
      <c r="B643" s="143"/>
      <c r="C643" s="143"/>
      <c r="D643" s="143"/>
      <c r="E643" s="143"/>
      <c r="F643" s="143"/>
      <c r="G643" s="143"/>
      <c r="H643" s="143"/>
      <c r="I643" s="143"/>
      <c r="J643" s="143"/>
      <c r="K643" s="143"/>
      <c r="L643" s="143"/>
      <c r="M643" s="143"/>
      <c r="N643" s="143"/>
    </row>
    <row r="644" spans="1:14" s="142" customFormat="1" x14ac:dyDescent="0.3">
      <c r="A644" s="143"/>
      <c r="B644" s="143"/>
      <c r="C644" s="143"/>
      <c r="D644" s="143"/>
      <c r="E644" s="143"/>
      <c r="F644" s="143"/>
      <c r="G644" s="143"/>
      <c r="H644" s="143"/>
      <c r="I644" s="143"/>
      <c r="J644" s="143"/>
      <c r="K644" s="143"/>
      <c r="L644" s="143"/>
      <c r="M644" s="143"/>
      <c r="N644" s="143"/>
    </row>
    <row r="645" spans="1:14" s="142" customFormat="1" x14ac:dyDescent="0.3">
      <c r="A645" s="143"/>
      <c r="B645" s="143"/>
      <c r="C645" s="143"/>
      <c r="D645" s="143"/>
      <c r="E645" s="143"/>
      <c r="F645" s="143"/>
      <c r="G645" s="143"/>
      <c r="H645" s="143"/>
      <c r="I645" s="143"/>
      <c r="J645" s="143"/>
      <c r="K645" s="143"/>
      <c r="L645" s="143"/>
      <c r="M645" s="143"/>
      <c r="N645" s="143"/>
    </row>
    <row r="646" spans="1:14" s="142" customFormat="1" x14ac:dyDescent="0.3">
      <c r="A646" s="143"/>
      <c r="B646" s="143"/>
      <c r="C646" s="143"/>
      <c r="D646" s="143"/>
      <c r="E646" s="143"/>
      <c r="F646" s="143"/>
      <c r="G646" s="143"/>
      <c r="H646" s="143"/>
      <c r="I646" s="143"/>
      <c r="J646" s="143"/>
      <c r="K646" s="143"/>
      <c r="L646" s="143"/>
      <c r="M646" s="143"/>
      <c r="N646" s="143"/>
    </row>
    <row r="647" spans="1:14" s="142" customFormat="1" x14ac:dyDescent="0.3">
      <c r="A647" s="143"/>
      <c r="B647" s="143"/>
      <c r="C647" s="143"/>
      <c r="D647" s="143"/>
      <c r="E647" s="143"/>
      <c r="F647" s="143"/>
      <c r="G647" s="143"/>
      <c r="H647" s="143"/>
      <c r="I647" s="143"/>
      <c r="J647" s="143"/>
      <c r="K647" s="143"/>
      <c r="L647" s="143"/>
      <c r="M647" s="143"/>
      <c r="N647" s="143"/>
    </row>
    <row r="648" spans="1:14" s="142" customFormat="1" x14ac:dyDescent="0.3">
      <c r="A648" s="143"/>
      <c r="B648" s="143"/>
      <c r="C648" s="143"/>
      <c r="D648" s="143"/>
      <c r="E648" s="143"/>
      <c r="F648" s="143"/>
      <c r="G648" s="143"/>
      <c r="H648" s="143"/>
      <c r="I648" s="143"/>
      <c r="J648" s="143"/>
      <c r="K648" s="143"/>
      <c r="L648" s="143"/>
      <c r="M648" s="143"/>
      <c r="N648" s="143"/>
    </row>
    <row r="649" spans="1:14" s="142" customFormat="1" x14ac:dyDescent="0.3">
      <c r="A649" s="143"/>
      <c r="B649" s="143"/>
      <c r="C649" s="143"/>
      <c r="D649" s="143"/>
      <c r="E649" s="143"/>
      <c r="F649" s="143"/>
      <c r="G649" s="143"/>
      <c r="H649" s="143"/>
      <c r="I649" s="143"/>
      <c r="J649" s="143"/>
      <c r="K649" s="143"/>
      <c r="L649" s="143"/>
      <c r="M649" s="143"/>
      <c r="N649" s="143"/>
    </row>
    <row r="650" spans="1:14" s="142" customFormat="1" x14ac:dyDescent="0.3">
      <c r="A650" s="143"/>
      <c r="B650" s="143"/>
      <c r="C650" s="143"/>
      <c r="D650" s="143"/>
      <c r="E650" s="143"/>
      <c r="F650" s="143"/>
      <c r="G650" s="143"/>
      <c r="H650" s="143"/>
      <c r="I650" s="143"/>
      <c r="J650" s="143"/>
      <c r="K650" s="143"/>
      <c r="L650" s="143"/>
      <c r="M650" s="143"/>
      <c r="N650" s="143"/>
    </row>
    <row r="651" spans="1:14" s="142" customFormat="1" x14ac:dyDescent="0.3">
      <c r="A651" s="143"/>
      <c r="B651" s="143"/>
      <c r="C651" s="143"/>
      <c r="D651" s="143"/>
      <c r="E651" s="143"/>
      <c r="F651" s="143"/>
      <c r="G651" s="143"/>
      <c r="H651" s="143"/>
      <c r="I651" s="143"/>
      <c r="J651" s="143"/>
      <c r="K651" s="143"/>
      <c r="L651" s="143"/>
      <c r="M651" s="143"/>
      <c r="N651" s="143"/>
    </row>
    <row r="652" spans="1:14" s="142" customFormat="1" x14ac:dyDescent="0.3">
      <c r="A652" s="143"/>
      <c r="B652" s="143"/>
      <c r="C652" s="143"/>
      <c r="D652" s="143"/>
      <c r="E652" s="143"/>
      <c r="F652" s="143"/>
      <c r="G652" s="143"/>
      <c r="H652" s="143"/>
      <c r="I652" s="143"/>
      <c r="J652" s="143"/>
      <c r="K652" s="143"/>
      <c r="L652" s="143"/>
      <c r="M652" s="143"/>
      <c r="N652" s="143"/>
    </row>
    <row r="653" spans="1:14" s="142" customFormat="1" x14ac:dyDescent="0.3">
      <c r="A653" s="143"/>
      <c r="B653" s="143"/>
      <c r="C653" s="143"/>
      <c r="D653" s="143"/>
      <c r="E653" s="143"/>
      <c r="F653" s="143"/>
      <c r="G653" s="143"/>
      <c r="H653" s="143"/>
      <c r="I653" s="143"/>
      <c r="J653" s="143"/>
      <c r="K653" s="143"/>
      <c r="L653" s="143"/>
      <c r="M653" s="143"/>
      <c r="N653" s="143"/>
    </row>
    <row r="654" spans="1:14" s="142" customFormat="1" x14ac:dyDescent="0.3">
      <c r="A654" s="143"/>
      <c r="B654" s="143"/>
      <c r="C654" s="143"/>
      <c r="D654" s="143"/>
      <c r="E654" s="143"/>
      <c r="F654" s="143"/>
      <c r="G654" s="143"/>
      <c r="H654" s="143"/>
      <c r="I654" s="143"/>
      <c r="J654" s="143"/>
      <c r="K654" s="143"/>
      <c r="L654" s="143"/>
      <c r="M654" s="143"/>
      <c r="N654" s="143"/>
    </row>
    <row r="655" spans="1:14" s="142" customFormat="1" x14ac:dyDescent="0.3">
      <c r="A655" s="143"/>
      <c r="B655" s="143"/>
      <c r="C655" s="143"/>
      <c r="D655" s="143"/>
      <c r="E655" s="143"/>
      <c r="F655" s="143"/>
      <c r="G655" s="143"/>
      <c r="H655" s="143"/>
      <c r="I655" s="143"/>
      <c r="J655" s="143"/>
      <c r="K655" s="143"/>
      <c r="L655" s="143"/>
      <c r="M655" s="143"/>
      <c r="N655" s="143"/>
    </row>
    <row r="656" spans="1:14" s="142" customFormat="1" x14ac:dyDescent="0.3">
      <c r="A656" s="143"/>
      <c r="B656" s="143"/>
      <c r="C656" s="143"/>
      <c r="D656" s="143"/>
      <c r="E656" s="143"/>
      <c r="F656" s="143"/>
      <c r="G656" s="143"/>
      <c r="H656" s="143"/>
      <c r="I656" s="143"/>
      <c r="J656" s="143"/>
      <c r="K656" s="143"/>
      <c r="L656" s="143"/>
      <c r="M656" s="143"/>
      <c r="N656" s="143"/>
    </row>
    <row r="657" spans="1:14" s="142" customFormat="1" x14ac:dyDescent="0.3">
      <c r="A657" s="143"/>
      <c r="B657" s="143"/>
      <c r="C657" s="143"/>
      <c r="D657" s="143"/>
      <c r="E657" s="143"/>
      <c r="F657" s="143"/>
      <c r="G657" s="143"/>
      <c r="H657" s="143"/>
      <c r="I657" s="143"/>
      <c r="J657" s="143"/>
      <c r="K657" s="143"/>
      <c r="L657" s="143"/>
      <c r="M657" s="143"/>
      <c r="N657" s="143"/>
    </row>
    <row r="658" spans="1:14" s="142" customFormat="1" x14ac:dyDescent="0.3">
      <c r="A658" s="143"/>
      <c r="B658" s="143"/>
      <c r="C658" s="143"/>
      <c r="D658" s="143"/>
      <c r="E658" s="143"/>
      <c r="F658" s="143"/>
      <c r="G658" s="143"/>
      <c r="H658" s="143"/>
      <c r="I658" s="143"/>
      <c r="J658" s="143"/>
      <c r="K658" s="143"/>
      <c r="L658" s="143"/>
      <c r="M658" s="143"/>
      <c r="N658" s="143"/>
    </row>
    <row r="659" spans="1:14" s="142" customFormat="1" x14ac:dyDescent="0.3">
      <c r="A659" s="143"/>
      <c r="B659" s="143"/>
      <c r="C659" s="143"/>
      <c r="D659" s="143"/>
      <c r="E659" s="143"/>
      <c r="F659" s="143"/>
      <c r="G659" s="143"/>
      <c r="H659" s="143"/>
      <c r="I659" s="143"/>
      <c r="J659" s="143"/>
      <c r="K659" s="143"/>
      <c r="L659" s="143"/>
      <c r="M659" s="143"/>
      <c r="N659" s="143"/>
    </row>
    <row r="660" spans="1:14" s="142" customFormat="1" x14ac:dyDescent="0.3">
      <c r="A660" s="143"/>
      <c r="B660" s="143"/>
      <c r="C660" s="143"/>
      <c r="D660" s="143"/>
      <c r="E660" s="143"/>
      <c r="F660" s="143"/>
      <c r="G660" s="143"/>
      <c r="H660" s="143"/>
      <c r="I660" s="143"/>
      <c r="J660" s="143"/>
      <c r="K660" s="143"/>
      <c r="L660" s="143"/>
      <c r="M660" s="143"/>
      <c r="N660" s="143"/>
    </row>
    <row r="661" spans="1:14" s="142" customFormat="1" x14ac:dyDescent="0.3">
      <c r="A661" s="143"/>
      <c r="B661" s="143"/>
      <c r="C661" s="143"/>
      <c r="D661" s="143"/>
      <c r="E661" s="143"/>
      <c r="F661" s="143"/>
      <c r="G661" s="143"/>
      <c r="H661" s="143"/>
      <c r="I661" s="143"/>
      <c r="J661" s="143"/>
      <c r="K661" s="143"/>
      <c r="L661" s="143"/>
      <c r="M661" s="143"/>
      <c r="N661" s="143"/>
    </row>
    <row r="662" spans="1:14" s="142" customFormat="1" x14ac:dyDescent="0.3">
      <c r="A662" s="143"/>
      <c r="B662" s="143"/>
      <c r="C662" s="143"/>
      <c r="D662" s="143"/>
      <c r="E662" s="143"/>
      <c r="F662" s="143"/>
      <c r="G662" s="143"/>
      <c r="H662" s="143"/>
      <c r="I662" s="143"/>
      <c r="J662" s="143"/>
      <c r="K662" s="143"/>
      <c r="L662" s="143"/>
      <c r="M662" s="143"/>
      <c r="N662" s="143"/>
    </row>
    <row r="663" spans="1:14" s="142" customFormat="1" x14ac:dyDescent="0.3">
      <c r="A663" s="143"/>
      <c r="B663" s="143"/>
      <c r="C663" s="143"/>
      <c r="D663" s="143"/>
      <c r="E663" s="143"/>
      <c r="F663" s="143"/>
      <c r="G663" s="143"/>
      <c r="H663" s="143"/>
      <c r="I663" s="143"/>
      <c r="J663" s="143"/>
      <c r="K663" s="143"/>
      <c r="L663" s="143"/>
      <c r="M663" s="143"/>
      <c r="N663" s="143"/>
    </row>
    <row r="664" spans="1:14" s="142" customFormat="1" x14ac:dyDescent="0.3">
      <c r="A664" s="143"/>
      <c r="B664" s="143"/>
      <c r="C664" s="143"/>
      <c r="D664" s="143"/>
      <c r="E664" s="143"/>
      <c r="F664" s="143"/>
      <c r="G664" s="143"/>
      <c r="H664" s="143"/>
      <c r="I664" s="143"/>
      <c r="J664" s="143"/>
      <c r="K664" s="143"/>
      <c r="L664" s="143"/>
      <c r="M664" s="143"/>
      <c r="N664" s="143"/>
    </row>
    <row r="665" spans="1:14" s="142" customFormat="1" x14ac:dyDescent="0.3">
      <c r="A665" s="143"/>
      <c r="B665" s="143"/>
      <c r="C665" s="143"/>
      <c r="D665" s="143"/>
      <c r="E665" s="143"/>
      <c r="F665" s="143"/>
      <c r="G665" s="143"/>
      <c r="H665" s="143"/>
      <c r="I665" s="143"/>
      <c r="J665" s="143"/>
      <c r="K665" s="143"/>
      <c r="L665" s="143"/>
      <c r="M665" s="143"/>
      <c r="N665" s="143"/>
    </row>
    <row r="666" spans="1:14" s="142" customFormat="1" x14ac:dyDescent="0.3">
      <c r="A666" s="143"/>
      <c r="B666" s="143"/>
      <c r="C666" s="143"/>
      <c r="D666" s="143"/>
      <c r="E666" s="143"/>
      <c r="F666" s="143"/>
      <c r="G666" s="143"/>
      <c r="H666" s="143"/>
      <c r="I666" s="143"/>
      <c r="J666" s="143"/>
      <c r="K666" s="143"/>
      <c r="L666" s="143"/>
      <c r="M666" s="143"/>
      <c r="N666" s="143"/>
    </row>
    <row r="667" spans="1:14" s="142" customFormat="1" x14ac:dyDescent="0.3">
      <c r="A667" s="143"/>
      <c r="B667" s="143"/>
      <c r="C667" s="143"/>
      <c r="D667" s="143"/>
      <c r="E667" s="143"/>
      <c r="F667" s="143"/>
      <c r="G667" s="143"/>
      <c r="H667" s="143"/>
      <c r="I667" s="143"/>
      <c r="J667" s="143"/>
      <c r="K667" s="143"/>
      <c r="L667" s="143"/>
      <c r="M667" s="143"/>
      <c r="N667" s="143"/>
    </row>
    <row r="668" spans="1:14" s="142" customFormat="1" x14ac:dyDescent="0.3">
      <c r="A668" s="143"/>
      <c r="B668" s="143"/>
      <c r="C668" s="143"/>
      <c r="D668" s="143"/>
      <c r="E668" s="143"/>
      <c r="F668" s="143"/>
      <c r="G668" s="143"/>
      <c r="H668" s="143"/>
      <c r="I668" s="143"/>
      <c r="J668" s="143"/>
      <c r="K668" s="143"/>
      <c r="L668" s="143"/>
      <c r="M668" s="143"/>
      <c r="N668" s="143"/>
    </row>
    <row r="669" spans="1:14" s="142" customFormat="1" x14ac:dyDescent="0.3">
      <c r="A669" s="143"/>
      <c r="B669" s="143"/>
      <c r="C669" s="143"/>
      <c r="D669" s="143"/>
      <c r="E669" s="143"/>
      <c r="F669" s="143"/>
      <c r="G669" s="143"/>
      <c r="H669" s="143"/>
      <c r="I669" s="143"/>
      <c r="J669" s="143"/>
      <c r="K669" s="143"/>
      <c r="L669" s="143"/>
      <c r="M669" s="143"/>
      <c r="N669" s="143"/>
    </row>
    <row r="670" spans="1:14" s="142" customFormat="1" x14ac:dyDescent="0.3">
      <c r="A670" s="143"/>
      <c r="B670" s="143"/>
      <c r="C670" s="143"/>
      <c r="D670" s="143"/>
      <c r="E670" s="143"/>
      <c r="F670" s="143"/>
      <c r="G670" s="143"/>
      <c r="H670" s="143"/>
      <c r="I670" s="143"/>
      <c r="J670" s="143"/>
      <c r="K670" s="143"/>
      <c r="L670" s="143"/>
      <c r="M670" s="143"/>
      <c r="N670" s="143"/>
    </row>
    <row r="671" spans="1:14" s="142" customFormat="1" x14ac:dyDescent="0.3">
      <c r="A671" s="143"/>
      <c r="B671" s="143"/>
      <c r="C671" s="143"/>
      <c r="D671" s="143"/>
      <c r="E671" s="143"/>
      <c r="F671" s="143"/>
      <c r="G671" s="143"/>
      <c r="H671" s="143"/>
      <c r="I671" s="143"/>
      <c r="J671" s="143"/>
      <c r="K671" s="143"/>
      <c r="L671" s="143"/>
      <c r="M671" s="143"/>
      <c r="N671" s="143"/>
    </row>
    <row r="672" spans="1:14" s="142" customFormat="1" x14ac:dyDescent="0.3">
      <c r="A672" s="143"/>
      <c r="B672" s="143"/>
      <c r="C672" s="143"/>
      <c r="D672" s="143"/>
      <c r="E672" s="143"/>
      <c r="F672" s="143"/>
      <c r="G672" s="143"/>
      <c r="H672" s="143"/>
      <c r="I672" s="143"/>
      <c r="J672" s="143"/>
      <c r="K672" s="143"/>
      <c r="L672" s="143"/>
      <c r="M672" s="143"/>
      <c r="N672" s="143"/>
    </row>
    <row r="673" spans="1:14" s="142" customFormat="1" x14ac:dyDescent="0.3">
      <c r="A673" s="143"/>
      <c r="B673" s="143"/>
      <c r="C673" s="143"/>
      <c r="D673" s="143"/>
      <c r="E673" s="143"/>
      <c r="F673" s="143"/>
      <c r="G673" s="143"/>
      <c r="H673" s="143"/>
      <c r="I673" s="143"/>
      <c r="J673" s="143"/>
      <c r="K673" s="143"/>
      <c r="L673" s="143"/>
      <c r="M673" s="143"/>
      <c r="N673" s="143"/>
    </row>
    <row r="674" spans="1:14" s="142" customFormat="1" x14ac:dyDescent="0.3">
      <c r="A674" s="143"/>
      <c r="B674" s="143"/>
      <c r="C674" s="143"/>
      <c r="D674" s="143"/>
      <c r="E674" s="143"/>
      <c r="F674" s="143"/>
      <c r="G674" s="143"/>
      <c r="H674" s="143"/>
      <c r="I674" s="143"/>
      <c r="J674" s="143"/>
      <c r="K674" s="143"/>
      <c r="L674" s="143"/>
      <c r="M674" s="143"/>
      <c r="N674" s="143"/>
    </row>
    <row r="675" spans="1:14" s="142" customFormat="1" x14ac:dyDescent="0.3">
      <c r="A675" s="143"/>
      <c r="B675" s="143"/>
      <c r="C675" s="143"/>
      <c r="D675" s="143"/>
      <c r="E675" s="143"/>
      <c r="F675" s="143"/>
      <c r="G675" s="143"/>
      <c r="H675" s="143"/>
      <c r="I675" s="143"/>
      <c r="J675" s="143"/>
      <c r="K675" s="143"/>
      <c r="L675" s="143"/>
      <c r="M675" s="143"/>
      <c r="N675" s="143"/>
    </row>
    <row r="676" spans="1:14" s="142" customFormat="1" x14ac:dyDescent="0.3">
      <c r="A676" s="143"/>
      <c r="B676" s="143"/>
      <c r="C676" s="143"/>
      <c r="D676" s="143"/>
      <c r="E676" s="143"/>
      <c r="F676" s="143"/>
      <c r="G676" s="143"/>
      <c r="H676" s="143"/>
      <c r="I676" s="143"/>
      <c r="J676" s="143"/>
      <c r="K676" s="143"/>
      <c r="L676" s="143"/>
      <c r="M676" s="143"/>
      <c r="N676" s="143"/>
    </row>
    <row r="677" spans="1:14" s="142" customFormat="1" x14ac:dyDescent="0.3">
      <c r="A677" s="143"/>
      <c r="B677" s="143"/>
      <c r="C677" s="143"/>
      <c r="D677" s="143"/>
      <c r="E677" s="143"/>
      <c r="F677" s="143"/>
      <c r="G677" s="143"/>
      <c r="H677" s="143"/>
      <c r="I677" s="143"/>
      <c r="J677" s="143"/>
      <c r="K677" s="143"/>
      <c r="L677" s="143"/>
      <c r="M677" s="143"/>
      <c r="N677" s="143"/>
    </row>
    <row r="678" spans="1:14" s="142" customFormat="1" x14ac:dyDescent="0.3">
      <c r="A678" s="143"/>
      <c r="B678" s="143"/>
      <c r="C678" s="143"/>
      <c r="D678" s="143"/>
      <c r="E678" s="143"/>
      <c r="F678" s="143"/>
      <c r="G678" s="143"/>
      <c r="H678" s="143"/>
      <c r="I678" s="143"/>
      <c r="J678" s="143"/>
      <c r="K678" s="143"/>
      <c r="L678" s="143"/>
      <c r="M678" s="143"/>
      <c r="N678" s="143"/>
    </row>
    <row r="679" spans="1:14" s="142" customFormat="1" x14ac:dyDescent="0.3">
      <c r="A679" s="143"/>
      <c r="B679" s="143"/>
      <c r="C679" s="143"/>
      <c r="D679" s="143"/>
      <c r="E679" s="143"/>
      <c r="F679" s="143"/>
      <c r="G679" s="143"/>
      <c r="H679" s="143"/>
      <c r="I679" s="143"/>
      <c r="J679" s="143"/>
      <c r="K679" s="143"/>
      <c r="L679" s="143"/>
      <c r="M679" s="143"/>
      <c r="N679" s="143"/>
    </row>
    <row r="680" spans="1:14" s="142" customFormat="1" x14ac:dyDescent="0.3">
      <c r="A680" s="143"/>
      <c r="B680" s="143"/>
      <c r="C680" s="143"/>
      <c r="D680" s="143"/>
      <c r="E680" s="143"/>
      <c r="F680" s="143"/>
      <c r="G680" s="143"/>
      <c r="H680" s="143"/>
      <c r="I680" s="143"/>
      <c r="J680" s="143"/>
      <c r="K680" s="143"/>
      <c r="L680" s="143"/>
      <c r="M680" s="143"/>
      <c r="N680" s="143"/>
    </row>
    <row r="681" spans="1:14" s="142" customFormat="1" x14ac:dyDescent="0.3">
      <c r="A681" s="143"/>
      <c r="B681" s="143"/>
      <c r="C681" s="143"/>
      <c r="D681" s="143"/>
      <c r="E681" s="143"/>
      <c r="F681" s="143"/>
      <c r="G681" s="143"/>
      <c r="H681" s="143"/>
      <c r="I681" s="143"/>
      <c r="J681" s="143"/>
      <c r="K681" s="143"/>
      <c r="L681" s="143"/>
      <c r="M681" s="143"/>
      <c r="N681" s="143"/>
    </row>
    <row r="682" spans="1:14" s="142" customFormat="1" x14ac:dyDescent="0.3">
      <c r="A682" s="143"/>
      <c r="B682" s="143"/>
      <c r="C682" s="143"/>
      <c r="D682" s="143"/>
      <c r="E682" s="143"/>
      <c r="F682" s="143"/>
      <c r="G682" s="143"/>
      <c r="H682" s="143"/>
      <c r="I682" s="143"/>
      <c r="J682" s="143"/>
      <c r="K682" s="143"/>
      <c r="L682" s="143"/>
      <c r="M682" s="143"/>
      <c r="N682" s="143"/>
    </row>
    <row r="683" spans="1:14" s="142" customFormat="1" x14ac:dyDescent="0.3">
      <c r="A683" s="143"/>
      <c r="B683" s="143"/>
      <c r="C683" s="143"/>
      <c r="D683" s="143"/>
      <c r="E683" s="143"/>
      <c r="F683" s="143"/>
      <c r="G683" s="143"/>
      <c r="H683" s="143"/>
      <c r="I683" s="143"/>
      <c r="J683" s="143"/>
      <c r="K683" s="143"/>
      <c r="L683" s="143"/>
      <c r="M683" s="143"/>
      <c r="N683" s="143"/>
    </row>
    <row r="684" spans="1:14" s="142" customFormat="1" x14ac:dyDescent="0.3">
      <c r="A684" s="143"/>
      <c r="B684" s="143"/>
      <c r="C684" s="143"/>
      <c r="D684" s="143"/>
      <c r="E684" s="143"/>
      <c r="F684" s="143"/>
      <c r="G684" s="143"/>
      <c r="H684" s="143"/>
      <c r="I684" s="143"/>
      <c r="J684" s="143"/>
      <c r="K684" s="143"/>
      <c r="L684" s="143"/>
      <c r="M684" s="143"/>
      <c r="N684" s="143"/>
    </row>
    <row r="685" spans="1:14" s="142" customFormat="1" x14ac:dyDescent="0.3">
      <c r="A685" s="143"/>
      <c r="B685" s="143"/>
      <c r="C685" s="143"/>
      <c r="D685" s="143"/>
      <c r="E685" s="143"/>
      <c r="F685" s="143"/>
      <c r="G685" s="143"/>
      <c r="H685" s="143"/>
      <c r="I685" s="143"/>
      <c r="J685" s="143"/>
      <c r="K685" s="143"/>
      <c r="L685" s="143"/>
      <c r="M685" s="143"/>
      <c r="N685" s="143"/>
    </row>
    <row r="686" spans="1:14" s="142" customFormat="1" x14ac:dyDescent="0.3">
      <c r="A686" s="143"/>
      <c r="B686" s="143"/>
      <c r="C686" s="143"/>
      <c r="D686" s="143"/>
      <c r="E686" s="143"/>
      <c r="F686" s="143"/>
      <c r="G686" s="143"/>
      <c r="H686" s="143"/>
      <c r="I686" s="143"/>
      <c r="J686" s="143"/>
      <c r="K686" s="143"/>
      <c r="L686" s="143"/>
      <c r="M686" s="143"/>
      <c r="N686" s="143"/>
    </row>
    <row r="687" spans="1:14" s="142" customFormat="1" x14ac:dyDescent="0.3">
      <c r="A687" s="143"/>
      <c r="B687" s="143"/>
      <c r="C687" s="143"/>
      <c r="D687" s="143"/>
      <c r="E687" s="143"/>
      <c r="F687" s="143"/>
      <c r="G687" s="143"/>
      <c r="H687" s="143"/>
      <c r="I687" s="143"/>
      <c r="J687" s="143"/>
      <c r="K687" s="143"/>
      <c r="L687" s="143"/>
      <c r="M687" s="143"/>
      <c r="N687" s="143"/>
    </row>
    <row r="688" spans="1:14" s="142" customFormat="1" x14ac:dyDescent="0.3">
      <c r="A688" s="143"/>
      <c r="B688" s="143"/>
      <c r="C688" s="143"/>
      <c r="D688" s="143"/>
      <c r="E688" s="143"/>
      <c r="F688" s="143"/>
      <c r="G688" s="143"/>
      <c r="H688" s="143"/>
      <c r="I688" s="143"/>
      <c r="J688" s="143"/>
      <c r="K688" s="143"/>
      <c r="L688" s="143"/>
      <c r="M688" s="143"/>
      <c r="N688" s="143"/>
    </row>
    <row r="689" spans="1:14" s="142" customFormat="1" x14ac:dyDescent="0.3">
      <c r="A689" s="143"/>
      <c r="B689" s="143"/>
      <c r="C689" s="143"/>
      <c r="D689" s="143"/>
      <c r="E689" s="143"/>
      <c r="F689" s="143"/>
      <c r="G689" s="143"/>
      <c r="H689" s="143"/>
      <c r="I689" s="143"/>
      <c r="J689" s="143"/>
      <c r="K689" s="143"/>
      <c r="L689" s="143"/>
      <c r="M689" s="143"/>
      <c r="N689" s="143"/>
    </row>
    <row r="690" spans="1:14" s="142" customFormat="1" x14ac:dyDescent="0.3">
      <c r="A690" s="143"/>
      <c r="B690" s="143"/>
      <c r="C690" s="143"/>
      <c r="D690" s="143"/>
      <c r="E690" s="143"/>
      <c r="F690" s="143"/>
      <c r="G690" s="143"/>
      <c r="H690" s="143"/>
      <c r="I690" s="143"/>
      <c r="J690" s="143"/>
      <c r="K690" s="143"/>
      <c r="L690" s="143"/>
      <c r="M690" s="143"/>
      <c r="N690" s="143"/>
    </row>
    <row r="691" spans="1:14" s="142" customFormat="1" x14ac:dyDescent="0.3">
      <c r="A691" s="143"/>
      <c r="B691" s="143"/>
      <c r="C691" s="143"/>
      <c r="D691" s="143"/>
      <c r="E691" s="143"/>
      <c r="F691" s="143"/>
      <c r="G691" s="143"/>
      <c r="H691" s="143"/>
      <c r="I691" s="143"/>
      <c r="J691" s="143"/>
      <c r="K691" s="143"/>
      <c r="L691" s="143"/>
      <c r="M691" s="143"/>
      <c r="N691" s="143"/>
    </row>
    <row r="692" spans="1:14" s="142" customFormat="1" x14ac:dyDescent="0.3">
      <c r="A692" s="143"/>
      <c r="B692" s="143"/>
      <c r="C692" s="143"/>
      <c r="D692" s="143"/>
      <c r="E692" s="143"/>
      <c r="F692" s="143"/>
      <c r="G692" s="143"/>
      <c r="H692" s="143"/>
      <c r="I692" s="143"/>
      <c r="J692" s="143"/>
      <c r="K692" s="143"/>
      <c r="L692" s="143"/>
      <c r="M692" s="143"/>
      <c r="N692" s="143"/>
    </row>
    <row r="693" spans="1:14" s="142" customFormat="1" x14ac:dyDescent="0.3">
      <c r="A693" s="143"/>
      <c r="B693" s="143"/>
      <c r="C693" s="143"/>
      <c r="D693" s="143"/>
      <c r="E693" s="143"/>
      <c r="F693" s="143"/>
      <c r="G693" s="143"/>
      <c r="H693" s="143"/>
      <c r="I693" s="143"/>
      <c r="J693" s="143"/>
      <c r="K693" s="143"/>
      <c r="L693" s="143"/>
      <c r="M693" s="143"/>
      <c r="N693" s="143"/>
    </row>
    <row r="694" spans="1:14" s="142" customFormat="1" x14ac:dyDescent="0.3">
      <c r="A694" s="143"/>
      <c r="B694" s="143"/>
      <c r="C694" s="143"/>
      <c r="D694" s="143"/>
      <c r="E694" s="143"/>
      <c r="F694" s="143"/>
      <c r="G694" s="143"/>
      <c r="H694" s="143"/>
      <c r="I694" s="143"/>
      <c r="J694" s="143"/>
      <c r="K694" s="143"/>
      <c r="L694" s="143"/>
      <c r="M694" s="143"/>
      <c r="N694" s="143"/>
    </row>
    <row r="695" spans="1:14" s="142" customFormat="1" x14ac:dyDescent="0.3">
      <c r="A695" s="143"/>
      <c r="B695" s="143"/>
      <c r="C695" s="143"/>
      <c r="D695" s="143"/>
      <c r="E695" s="143"/>
      <c r="F695" s="143"/>
      <c r="G695" s="143"/>
      <c r="H695" s="143"/>
      <c r="I695" s="143"/>
      <c r="J695" s="143"/>
      <c r="K695" s="143"/>
      <c r="L695" s="143"/>
      <c r="M695" s="143"/>
      <c r="N695" s="143"/>
    </row>
    <row r="696" spans="1:14" s="142" customFormat="1" x14ac:dyDescent="0.3">
      <c r="A696" s="143"/>
      <c r="B696" s="143"/>
      <c r="C696" s="143"/>
      <c r="D696" s="143"/>
      <c r="E696" s="143"/>
      <c r="F696" s="143"/>
      <c r="G696" s="143"/>
      <c r="H696" s="143"/>
      <c r="I696" s="143"/>
      <c r="J696" s="143"/>
      <c r="K696" s="143"/>
      <c r="L696" s="143"/>
      <c r="M696" s="143"/>
      <c r="N696" s="143"/>
    </row>
    <row r="697" spans="1:14" s="142" customFormat="1" x14ac:dyDescent="0.3">
      <c r="A697" s="143"/>
      <c r="B697" s="143"/>
      <c r="C697" s="143"/>
      <c r="D697" s="143"/>
      <c r="E697" s="143"/>
      <c r="F697" s="143"/>
      <c r="G697" s="143"/>
      <c r="H697" s="143"/>
      <c r="I697" s="143"/>
      <c r="J697" s="143"/>
      <c r="K697" s="143"/>
      <c r="L697" s="143"/>
      <c r="M697" s="143"/>
      <c r="N697" s="143"/>
    </row>
    <row r="698" spans="1:14" s="142" customFormat="1" x14ac:dyDescent="0.3">
      <c r="A698" s="143"/>
      <c r="B698" s="143"/>
      <c r="C698" s="143"/>
      <c r="D698" s="143"/>
      <c r="E698" s="143"/>
      <c r="F698" s="143"/>
      <c r="G698" s="143"/>
      <c r="H698" s="143"/>
      <c r="I698" s="143"/>
      <c r="J698" s="143"/>
      <c r="K698" s="143"/>
      <c r="L698" s="143"/>
      <c r="M698" s="143"/>
      <c r="N698" s="143"/>
    </row>
    <row r="699" spans="1:14" s="142" customFormat="1" x14ac:dyDescent="0.3">
      <c r="A699" s="143"/>
      <c r="B699" s="143"/>
      <c r="C699" s="143"/>
      <c r="D699" s="143"/>
      <c r="E699" s="143"/>
      <c r="F699" s="143"/>
      <c r="G699" s="143"/>
      <c r="H699" s="143"/>
      <c r="I699" s="143"/>
      <c r="J699" s="143"/>
      <c r="K699" s="143"/>
      <c r="L699" s="143"/>
      <c r="M699" s="143"/>
      <c r="N699" s="143"/>
    </row>
    <row r="700" spans="1:14" s="142" customFormat="1" x14ac:dyDescent="0.3">
      <c r="A700" s="143"/>
      <c r="B700" s="143"/>
      <c r="C700" s="143"/>
      <c r="D700" s="143"/>
      <c r="E700" s="143"/>
      <c r="F700" s="143"/>
      <c r="G700" s="143"/>
      <c r="H700" s="143"/>
      <c r="I700" s="143"/>
      <c r="J700" s="143"/>
      <c r="K700" s="143"/>
      <c r="L700" s="143"/>
      <c r="M700" s="143"/>
      <c r="N700" s="143"/>
    </row>
    <row r="701" spans="1:14" s="142" customFormat="1" x14ac:dyDescent="0.3">
      <c r="A701" s="143"/>
      <c r="B701" s="143"/>
      <c r="C701" s="143"/>
      <c r="D701" s="143"/>
      <c r="E701" s="143"/>
      <c r="F701" s="143"/>
      <c r="G701" s="143"/>
      <c r="H701" s="143"/>
      <c r="I701" s="143"/>
      <c r="J701" s="143"/>
      <c r="K701" s="143"/>
      <c r="L701" s="143"/>
      <c r="M701" s="143"/>
      <c r="N701" s="143"/>
    </row>
    <row r="702" spans="1:14" s="142" customFormat="1" x14ac:dyDescent="0.3">
      <c r="A702" s="143"/>
      <c r="B702" s="143"/>
      <c r="C702" s="143"/>
      <c r="D702" s="143"/>
      <c r="E702" s="143"/>
      <c r="F702" s="143"/>
      <c r="G702" s="143"/>
      <c r="H702" s="143"/>
      <c r="I702" s="143"/>
      <c r="J702" s="143"/>
      <c r="K702" s="143"/>
      <c r="L702" s="143"/>
      <c r="M702" s="143"/>
      <c r="N702" s="143"/>
    </row>
    <row r="703" spans="1:14" s="142" customFormat="1" x14ac:dyDescent="0.3">
      <c r="A703" s="143"/>
      <c r="B703" s="143"/>
      <c r="C703" s="143"/>
      <c r="D703" s="143"/>
      <c r="E703" s="143"/>
      <c r="F703" s="143"/>
      <c r="G703" s="143"/>
      <c r="H703" s="143"/>
      <c r="I703" s="143"/>
      <c r="J703" s="143"/>
      <c r="K703" s="143"/>
      <c r="L703" s="143"/>
      <c r="M703" s="143"/>
      <c r="N703" s="143"/>
    </row>
    <row r="704" spans="1:14" s="142" customFormat="1" x14ac:dyDescent="0.3">
      <c r="A704" s="143"/>
      <c r="B704" s="143"/>
      <c r="C704" s="143"/>
      <c r="D704" s="143"/>
      <c r="E704" s="143"/>
      <c r="F704" s="143"/>
      <c r="G704" s="143"/>
      <c r="H704" s="143"/>
      <c r="I704" s="143"/>
      <c r="J704" s="143"/>
      <c r="K704" s="143"/>
      <c r="L704" s="143"/>
      <c r="M704" s="143"/>
      <c r="N704" s="143"/>
    </row>
    <row r="705" spans="1:14" s="142" customFormat="1" x14ac:dyDescent="0.3">
      <c r="A705" s="143"/>
      <c r="B705" s="143"/>
      <c r="C705" s="143"/>
      <c r="D705" s="143"/>
      <c r="E705" s="143"/>
      <c r="F705" s="143"/>
      <c r="G705" s="143"/>
      <c r="H705" s="143"/>
      <c r="I705" s="143"/>
      <c r="J705" s="143"/>
      <c r="K705" s="143"/>
      <c r="L705" s="143"/>
      <c r="M705" s="143"/>
      <c r="N705" s="143"/>
    </row>
    <row r="706" spans="1:14" s="142" customFormat="1" x14ac:dyDescent="0.3">
      <c r="A706" s="143"/>
      <c r="B706" s="143"/>
      <c r="C706" s="143"/>
      <c r="D706" s="143"/>
      <c r="E706" s="143"/>
      <c r="F706" s="143"/>
      <c r="G706" s="143"/>
      <c r="H706" s="143"/>
      <c r="I706" s="143"/>
      <c r="J706" s="143"/>
      <c r="K706" s="143"/>
      <c r="L706" s="143"/>
      <c r="M706" s="143"/>
      <c r="N706" s="143"/>
    </row>
    <row r="707" spans="1:14" s="142" customFormat="1" x14ac:dyDescent="0.3">
      <c r="A707" s="143"/>
      <c r="B707" s="143"/>
      <c r="C707" s="143"/>
      <c r="D707" s="143"/>
      <c r="E707" s="143"/>
      <c r="F707" s="143"/>
      <c r="G707" s="143"/>
      <c r="H707" s="143"/>
      <c r="I707" s="143"/>
      <c r="J707" s="143"/>
      <c r="K707" s="143"/>
      <c r="L707" s="143"/>
      <c r="M707" s="143"/>
      <c r="N707" s="143"/>
    </row>
    <row r="708" spans="1:14" s="142" customFormat="1" x14ac:dyDescent="0.3">
      <c r="A708" s="143"/>
      <c r="B708" s="143"/>
      <c r="C708" s="143"/>
      <c r="D708" s="143"/>
      <c r="E708" s="143"/>
      <c r="F708" s="143"/>
      <c r="G708" s="143"/>
      <c r="H708" s="143"/>
      <c r="I708" s="143"/>
      <c r="J708" s="143"/>
      <c r="K708" s="143"/>
      <c r="L708" s="143"/>
      <c r="M708" s="143"/>
      <c r="N708" s="143"/>
    </row>
    <row r="709" spans="1:14" s="142" customFormat="1" x14ac:dyDescent="0.3">
      <c r="A709" s="143"/>
      <c r="B709" s="143"/>
      <c r="C709" s="143"/>
      <c r="D709" s="143"/>
      <c r="E709" s="143"/>
      <c r="F709" s="143"/>
      <c r="G709" s="143"/>
      <c r="H709" s="143"/>
      <c r="I709" s="143"/>
      <c r="J709" s="143"/>
      <c r="K709" s="143"/>
      <c r="L709" s="143"/>
      <c r="M709" s="143"/>
      <c r="N709" s="143"/>
    </row>
    <row r="710" spans="1:14" s="142" customFormat="1" x14ac:dyDescent="0.3">
      <c r="A710" s="143"/>
      <c r="B710" s="143"/>
      <c r="C710" s="143"/>
      <c r="D710" s="143"/>
      <c r="E710" s="143"/>
      <c r="F710" s="143"/>
      <c r="G710" s="143"/>
      <c r="H710" s="143"/>
      <c r="I710" s="143"/>
      <c r="J710" s="143"/>
      <c r="K710" s="143"/>
      <c r="L710" s="143"/>
      <c r="M710" s="143"/>
      <c r="N710" s="143"/>
    </row>
    <row r="711" spans="1:14" s="142" customFormat="1" x14ac:dyDescent="0.3">
      <c r="A711" s="143"/>
      <c r="B711" s="143"/>
      <c r="C711" s="143"/>
      <c r="D711" s="143"/>
      <c r="E711" s="143"/>
      <c r="F711" s="143"/>
      <c r="G711" s="143"/>
      <c r="H711" s="143"/>
      <c r="I711" s="143"/>
      <c r="J711" s="143"/>
      <c r="K711" s="143"/>
      <c r="L711" s="143"/>
      <c r="M711" s="143"/>
      <c r="N711" s="143"/>
    </row>
    <row r="712" spans="1:14" s="142" customFormat="1" x14ac:dyDescent="0.3">
      <c r="A712" s="143"/>
      <c r="B712" s="143"/>
      <c r="C712" s="143"/>
      <c r="D712" s="143"/>
      <c r="E712" s="143"/>
      <c r="F712" s="143"/>
      <c r="G712" s="143"/>
      <c r="H712" s="143"/>
      <c r="I712" s="143"/>
      <c r="J712" s="143"/>
      <c r="K712" s="143"/>
      <c r="L712" s="143"/>
      <c r="M712" s="143"/>
      <c r="N712" s="143"/>
    </row>
    <row r="713" spans="1:14" s="142" customFormat="1" x14ac:dyDescent="0.3">
      <c r="A713" s="143"/>
      <c r="B713" s="143"/>
      <c r="C713" s="143"/>
      <c r="D713" s="143"/>
      <c r="E713" s="143"/>
      <c r="F713" s="143"/>
      <c r="G713" s="143"/>
      <c r="H713" s="143"/>
      <c r="I713" s="143"/>
      <c r="J713" s="143"/>
      <c r="K713" s="143"/>
      <c r="L713" s="143"/>
      <c r="M713" s="143"/>
      <c r="N713" s="143"/>
    </row>
    <row r="714" spans="1:14" s="142" customFormat="1" x14ac:dyDescent="0.3">
      <c r="A714" s="143"/>
      <c r="B714" s="143"/>
      <c r="C714" s="143"/>
      <c r="D714" s="143"/>
      <c r="E714" s="143"/>
      <c r="F714" s="143"/>
      <c r="G714" s="143"/>
      <c r="H714" s="143"/>
      <c r="I714" s="143"/>
      <c r="J714" s="143"/>
      <c r="K714" s="143"/>
      <c r="L714" s="143"/>
      <c r="M714" s="143"/>
      <c r="N714" s="143"/>
    </row>
    <row r="715" spans="1:14" s="142" customFormat="1" x14ac:dyDescent="0.3">
      <c r="A715" s="143"/>
      <c r="B715" s="143"/>
      <c r="C715" s="143"/>
      <c r="D715" s="143"/>
      <c r="E715" s="143"/>
      <c r="F715" s="143"/>
      <c r="G715" s="143"/>
      <c r="H715" s="143"/>
      <c r="I715" s="143"/>
      <c r="J715" s="143"/>
      <c r="K715" s="143"/>
      <c r="L715" s="143"/>
      <c r="M715" s="143"/>
      <c r="N715" s="143"/>
    </row>
    <row r="716" spans="1:14" s="142" customFormat="1" x14ac:dyDescent="0.3">
      <c r="A716" s="143"/>
      <c r="B716" s="143"/>
      <c r="C716" s="143"/>
      <c r="D716" s="143"/>
      <c r="E716" s="143"/>
      <c r="F716" s="143"/>
      <c r="G716" s="143"/>
      <c r="H716" s="143"/>
      <c r="I716" s="143"/>
      <c r="J716" s="143"/>
      <c r="K716" s="143"/>
      <c r="L716" s="143"/>
      <c r="M716" s="143"/>
      <c r="N716" s="143"/>
    </row>
    <row r="717" spans="1:14" s="142" customFormat="1" x14ac:dyDescent="0.3">
      <c r="A717" s="143"/>
      <c r="B717" s="143"/>
      <c r="C717" s="143"/>
      <c r="D717" s="143"/>
      <c r="E717" s="143"/>
      <c r="F717" s="143"/>
      <c r="G717" s="143"/>
      <c r="H717" s="143"/>
      <c r="I717" s="143"/>
      <c r="J717" s="143"/>
      <c r="K717" s="143"/>
      <c r="L717" s="143"/>
      <c r="M717" s="143"/>
      <c r="N717" s="143"/>
    </row>
    <row r="718" spans="1:14" s="142" customFormat="1" x14ac:dyDescent="0.3">
      <c r="A718" s="143"/>
      <c r="B718" s="143"/>
      <c r="C718" s="143"/>
      <c r="D718" s="143"/>
      <c r="E718" s="143"/>
      <c r="F718" s="143"/>
      <c r="G718" s="143"/>
      <c r="H718" s="143"/>
      <c r="I718" s="143"/>
      <c r="J718" s="143"/>
      <c r="K718" s="143"/>
      <c r="L718" s="143"/>
      <c r="M718" s="143"/>
      <c r="N718" s="143"/>
    </row>
    <row r="719" spans="1:14" s="142" customFormat="1" x14ac:dyDescent="0.3">
      <c r="A719" s="143"/>
      <c r="B719" s="143"/>
      <c r="C719" s="143"/>
      <c r="D719" s="143"/>
      <c r="E719" s="143"/>
      <c r="F719" s="143"/>
      <c r="G719" s="143"/>
      <c r="H719" s="143"/>
      <c r="I719" s="143"/>
      <c r="J719" s="143"/>
      <c r="K719" s="143"/>
      <c r="L719" s="143"/>
      <c r="M719" s="143"/>
      <c r="N719" s="143"/>
    </row>
    <row r="720" spans="1:14" s="142" customFormat="1" x14ac:dyDescent="0.3">
      <c r="A720" s="143"/>
      <c r="B720" s="143"/>
      <c r="C720" s="143"/>
      <c r="D720" s="143"/>
      <c r="E720" s="143"/>
      <c r="F720" s="143"/>
      <c r="G720" s="143"/>
      <c r="H720" s="143"/>
      <c r="I720" s="143"/>
      <c r="J720" s="143"/>
      <c r="K720" s="143"/>
      <c r="L720" s="143"/>
      <c r="M720" s="143"/>
      <c r="N720" s="143"/>
    </row>
    <row r="721" spans="1:14" s="142" customFormat="1" x14ac:dyDescent="0.3">
      <c r="A721" s="143"/>
      <c r="B721" s="143"/>
      <c r="C721" s="143"/>
      <c r="D721" s="143"/>
      <c r="E721" s="143"/>
      <c r="F721" s="143"/>
      <c r="G721" s="143"/>
      <c r="H721" s="143"/>
      <c r="I721" s="143"/>
      <c r="J721" s="143"/>
      <c r="K721" s="143"/>
      <c r="L721" s="143"/>
      <c r="M721" s="143"/>
      <c r="N721" s="143"/>
    </row>
    <row r="722" spans="1:14" s="142" customFormat="1" x14ac:dyDescent="0.3">
      <c r="A722" s="143"/>
      <c r="B722" s="143"/>
      <c r="C722" s="143"/>
      <c r="D722" s="143"/>
      <c r="E722" s="143"/>
      <c r="F722" s="143"/>
      <c r="G722" s="143"/>
      <c r="H722" s="143"/>
      <c r="I722" s="143"/>
      <c r="J722" s="143"/>
      <c r="K722" s="143"/>
      <c r="L722" s="143"/>
      <c r="M722" s="143"/>
      <c r="N722" s="143"/>
    </row>
    <row r="723" spans="1:14" s="142" customFormat="1" x14ac:dyDescent="0.3">
      <c r="A723" s="143"/>
      <c r="B723" s="143"/>
      <c r="C723" s="143"/>
      <c r="D723" s="143"/>
      <c r="E723" s="143"/>
      <c r="F723" s="143"/>
      <c r="G723" s="143"/>
      <c r="H723" s="143"/>
      <c r="I723" s="143"/>
      <c r="J723" s="143"/>
      <c r="K723" s="143"/>
      <c r="L723" s="143"/>
      <c r="M723" s="143"/>
      <c r="N723" s="143"/>
    </row>
    <row r="724" spans="1:14" s="142" customFormat="1" x14ac:dyDescent="0.3">
      <c r="A724" s="143"/>
      <c r="B724" s="143"/>
      <c r="C724" s="143"/>
      <c r="D724" s="143"/>
      <c r="E724" s="143"/>
      <c r="F724" s="143"/>
      <c r="G724" s="143"/>
      <c r="H724" s="143"/>
      <c r="I724" s="143"/>
      <c r="J724" s="143"/>
      <c r="K724" s="143"/>
      <c r="L724" s="143"/>
      <c r="M724" s="143"/>
      <c r="N724" s="143"/>
    </row>
    <row r="725" spans="1:14" s="142" customFormat="1" x14ac:dyDescent="0.3">
      <c r="A725" s="143"/>
      <c r="B725" s="143"/>
      <c r="C725" s="143"/>
      <c r="D725" s="143"/>
      <c r="E725" s="143"/>
      <c r="F725" s="143"/>
      <c r="G725" s="143"/>
      <c r="H725" s="143"/>
      <c r="I725" s="143"/>
      <c r="J725" s="143"/>
      <c r="K725" s="143"/>
      <c r="L725" s="143"/>
      <c r="M725" s="143"/>
      <c r="N725" s="143"/>
    </row>
    <row r="726" spans="1:14" s="142" customFormat="1" x14ac:dyDescent="0.3">
      <c r="A726" s="143"/>
      <c r="B726" s="143"/>
      <c r="C726" s="143"/>
      <c r="D726" s="143"/>
      <c r="E726" s="143"/>
      <c r="F726" s="143"/>
      <c r="G726" s="143"/>
      <c r="H726" s="143"/>
      <c r="I726" s="143"/>
      <c r="J726" s="143"/>
      <c r="K726" s="143"/>
      <c r="L726" s="143"/>
      <c r="M726" s="143"/>
      <c r="N726" s="143"/>
    </row>
    <row r="727" spans="1:14" s="142" customFormat="1" x14ac:dyDescent="0.3">
      <c r="A727" s="143"/>
      <c r="B727" s="143"/>
      <c r="C727" s="143"/>
      <c r="D727" s="143"/>
      <c r="E727" s="143"/>
      <c r="F727" s="143"/>
      <c r="G727" s="143"/>
      <c r="H727" s="143"/>
      <c r="I727" s="143"/>
      <c r="J727" s="143"/>
      <c r="K727" s="143"/>
      <c r="L727" s="143"/>
      <c r="M727" s="143"/>
      <c r="N727" s="143"/>
    </row>
    <row r="728" spans="1:14" s="142" customFormat="1" x14ac:dyDescent="0.3">
      <c r="A728" s="143"/>
      <c r="B728" s="143"/>
      <c r="C728" s="143"/>
      <c r="D728" s="143"/>
      <c r="E728" s="143"/>
      <c r="F728" s="143"/>
      <c r="G728" s="143"/>
      <c r="H728" s="143"/>
      <c r="I728" s="143"/>
      <c r="J728" s="143"/>
      <c r="K728" s="143"/>
      <c r="L728" s="143"/>
      <c r="M728" s="143"/>
      <c r="N728" s="143"/>
    </row>
    <row r="729" spans="1:14" s="142" customFormat="1" x14ac:dyDescent="0.3">
      <c r="A729" s="143"/>
      <c r="B729" s="143"/>
      <c r="C729" s="143"/>
      <c r="D729" s="143"/>
      <c r="E729" s="143"/>
      <c r="F729" s="143"/>
      <c r="G729" s="143"/>
      <c r="H729" s="143"/>
      <c r="I729" s="143"/>
      <c r="J729" s="143"/>
      <c r="K729" s="143"/>
      <c r="L729" s="143"/>
      <c r="M729" s="143"/>
      <c r="N729" s="143"/>
    </row>
    <row r="730" spans="1:14" s="142" customFormat="1" x14ac:dyDescent="0.3">
      <c r="A730" s="143"/>
      <c r="B730" s="143"/>
      <c r="C730" s="143"/>
      <c r="D730" s="143"/>
      <c r="E730" s="143"/>
      <c r="F730" s="143"/>
      <c r="G730" s="143"/>
      <c r="H730" s="143"/>
      <c r="I730" s="143"/>
      <c r="J730" s="143"/>
      <c r="K730" s="143"/>
      <c r="L730" s="143"/>
      <c r="M730" s="143"/>
      <c r="N730" s="143"/>
    </row>
    <row r="731" spans="1:14" s="142" customFormat="1" x14ac:dyDescent="0.3">
      <c r="A731" s="143"/>
      <c r="B731" s="143"/>
      <c r="C731" s="143"/>
      <c r="D731" s="143"/>
      <c r="E731" s="143"/>
      <c r="F731" s="143"/>
      <c r="G731" s="143"/>
      <c r="H731" s="143"/>
      <c r="I731" s="143"/>
      <c r="J731" s="143"/>
      <c r="K731" s="143"/>
      <c r="L731" s="143"/>
      <c r="M731" s="143"/>
      <c r="N731" s="143"/>
    </row>
    <row r="732" spans="1:14" s="142" customFormat="1" x14ac:dyDescent="0.3">
      <c r="A732" s="143"/>
      <c r="B732" s="143"/>
      <c r="C732" s="143"/>
      <c r="D732" s="143"/>
      <c r="E732" s="143"/>
      <c r="F732" s="143"/>
      <c r="G732" s="143"/>
      <c r="H732" s="143"/>
      <c r="I732" s="143"/>
      <c r="J732" s="143"/>
      <c r="K732" s="143"/>
      <c r="L732" s="143"/>
      <c r="M732" s="143"/>
      <c r="N732" s="143"/>
    </row>
    <row r="733" spans="1:14" s="142" customFormat="1" x14ac:dyDescent="0.3">
      <c r="A733" s="143"/>
      <c r="B733" s="143"/>
      <c r="C733" s="143"/>
      <c r="D733" s="143"/>
      <c r="E733" s="143"/>
      <c r="F733" s="143"/>
      <c r="G733" s="143"/>
      <c r="H733" s="143"/>
      <c r="I733" s="143"/>
      <c r="J733" s="143"/>
      <c r="K733" s="143"/>
      <c r="L733" s="143"/>
      <c r="M733" s="143"/>
      <c r="N733" s="143"/>
    </row>
    <row r="734" spans="1:14" s="142" customFormat="1" x14ac:dyDescent="0.3">
      <c r="A734" s="143"/>
      <c r="B734" s="143"/>
      <c r="C734" s="143"/>
      <c r="D734" s="143"/>
      <c r="E734" s="143"/>
      <c r="F734" s="143"/>
      <c r="G734" s="143"/>
      <c r="H734" s="143"/>
      <c r="I734" s="143"/>
      <c r="J734" s="143"/>
      <c r="K734" s="143"/>
      <c r="L734" s="143"/>
      <c r="M734" s="143"/>
      <c r="N734" s="143"/>
    </row>
    <row r="735" spans="1:14" s="142" customFormat="1" x14ac:dyDescent="0.3">
      <c r="A735" s="143"/>
      <c r="B735" s="143"/>
      <c r="C735" s="143"/>
      <c r="D735" s="143"/>
      <c r="E735" s="143"/>
      <c r="F735" s="143"/>
      <c r="G735" s="143"/>
      <c r="H735" s="143"/>
      <c r="I735" s="143"/>
      <c r="J735" s="143"/>
      <c r="K735" s="143"/>
      <c r="L735" s="143"/>
      <c r="M735" s="143"/>
      <c r="N735" s="143"/>
    </row>
    <row r="736" spans="1:14" s="142" customFormat="1" x14ac:dyDescent="0.3">
      <c r="A736" s="143"/>
      <c r="B736" s="143"/>
      <c r="C736" s="143"/>
      <c r="D736" s="143"/>
      <c r="E736" s="143"/>
      <c r="F736" s="143"/>
      <c r="G736" s="143"/>
      <c r="H736" s="143"/>
      <c r="I736" s="143"/>
      <c r="J736" s="143"/>
      <c r="K736" s="143"/>
      <c r="L736" s="143"/>
      <c r="M736" s="143"/>
      <c r="N736" s="143"/>
    </row>
    <row r="737" spans="1:14" s="142" customFormat="1" x14ac:dyDescent="0.3">
      <c r="A737" s="143"/>
      <c r="B737" s="143"/>
      <c r="C737" s="143"/>
      <c r="D737" s="143"/>
      <c r="E737" s="143"/>
      <c r="F737" s="143"/>
      <c r="G737" s="143"/>
      <c r="H737" s="143"/>
      <c r="I737" s="143"/>
      <c r="J737" s="143"/>
      <c r="K737" s="143"/>
      <c r="L737" s="143"/>
      <c r="M737" s="143"/>
      <c r="N737" s="143"/>
    </row>
    <row r="738" spans="1:14" s="142" customFormat="1" x14ac:dyDescent="0.3">
      <c r="A738" s="143"/>
      <c r="B738" s="143"/>
      <c r="C738" s="143"/>
      <c r="D738" s="143"/>
      <c r="E738" s="143"/>
      <c r="F738" s="143"/>
      <c r="G738" s="143"/>
      <c r="H738" s="143"/>
      <c r="I738" s="143"/>
      <c r="J738" s="143"/>
      <c r="K738" s="143"/>
      <c r="L738" s="143"/>
      <c r="M738" s="143"/>
      <c r="N738" s="143"/>
    </row>
    <row r="739" spans="1:14" s="142" customFormat="1" x14ac:dyDescent="0.3">
      <c r="A739" s="143"/>
      <c r="B739" s="143"/>
      <c r="C739" s="143"/>
      <c r="D739" s="143"/>
      <c r="E739" s="143"/>
      <c r="F739" s="143"/>
      <c r="G739" s="143"/>
      <c r="H739" s="143"/>
      <c r="I739" s="143"/>
      <c r="J739" s="143"/>
      <c r="K739" s="143"/>
      <c r="L739" s="143"/>
      <c r="M739" s="143"/>
      <c r="N739" s="143"/>
    </row>
    <row r="740" spans="1:14" s="142" customFormat="1" x14ac:dyDescent="0.3">
      <c r="A740" s="143"/>
      <c r="B740" s="143"/>
      <c r="C740" s="143"/>
      <c r="D740" s="143"/>
      <c r="E740" s="143"/>
      <c r="F740" s="143"/>
      <c r="G740" s="143"/>
      <c r="H740" s="143"/>
      <c r="I740" s="143"/>
      <c r="J740" s="143"/>
      <c r="K740" s="143"/>
      <c r="L740" s="143"/>
      <c r="M740" s="143"/>
      <c r="N740" s="143"/>
    </row>
    <row r="741" spans="1:14" s="142" customFormat="1" x14ac:dyDescent="0.3">
      <c r="A741" s="143"/>
      <c r="B741" s="143"/>
      <c r="C741" s="143"/>
      <c r="D741" s="143"/>
      <c r="E741" s="143"/>
      <c r="F741" s="143"/>
      <c r="G741" s="143"/>
      <c r="H741" s="143"/>
      <c r="I741" s="143"/>
      <c r="J741" s="143"/>
      <c r="K741" s="143"/>
      <c r="L741" s="143"/>
      <c r="M741" s="143"/>
      <c r="N741" s="143"/>
    </row>
    <row r="742" spans="1:14" s="142" customFormat="1" x14ac:dyDescent="0.3">
      <c r="A742" s="143"/>
      <c r="B742" s="143"/>
      <c r="C742" s="143"/>
      <c r="D742" s="143"/>
      <c r="E742" s="143"/>
      <c r="F742" s="143"/>
      <c r="G742" s="143"/>
      <c r="H742" s="143"/>
      <c r="I742" s="143"/>
      <c r="J742" s="143"/>
      <c r="K742" s="143"/>
      <c r="L742" s="143"/>
      <c r="M742" s="143"/>
      <c r="N742" s="143"/>
    </row>
    <row r="743" spans="1:14" s="142" customFormat="1" x14ac:dyDescent="0.3">
      <c r="A743" s="143"/>
      <c r="B743" s="143"/>
      <c r="C743" s="143"/>
      <c r="D743" s="143"/>
      <c r="E743" s="143"/>
      <c r="F743" s="143"/>
      <c r="G743" s="143"/>
      <c r="H743" s="143"/>
      <c r="I743" s="143"/>
      <c r="J743" s="143"/>
      <c r="K743" s="143"/>
      <c r="L743" s="143"/>
      <c r="M743" s="143"/>
      <c r="N743" s="143"/>
    </row>
    <row r="744" spans="1:14" s="142" customFormat="1" x14ac:dyDescent="0.3">
      <c r="A744" s="143"/>
      <c r="B744" s="143"/>
      <c r="C744" s="143"/>
      <c r="D744" s="143"/>
      <c r="E744" s="143"/>
      <c r="F744" s="143"/>
      <c r="G744" s="143"/>
      <c r="H744" s="143"/>
      <c r="I744" s="143"/>
      <c r="J744" s="143"/>
      <c r="K744" s="143"/>
      <c r="L744" s="143"/>
      <c r="M744" s="143"/>
      <c r="N744" s="143"/>
    </row>
    <row r="745" spans="1:14" s="142" customFormat="1" x14ac:dyDescent="0.3">
      <c r="A745" s="143"/>
      <c r="B745" s="143"/>
      <c r="C745" s="143"/>
      <c r="D745" s="143"/>
      <c r="E745" s="143"/>
      <c r="F745" s="143"/>
      <c r="G745" s="143"/>
      <c r="H745" s="143"/>
      <c r="I745" s="143"/>
      <c r="J745" s="143"/>
      <c r="K745" s="143"/>
      <c r="L745" s="143"/>
      <c r="M745" s="143"/>
      <c r="N745" s="143"/>
    </row>
    <row r="746" spans="1:14" s="142" customFormat="1" x14ac:dyDescent="0.3">
      <c r="A746" s="143"/>
      <c r="B746" s="143"/>
      <c r="C746" s="143"/>
      <c r="D746" s="143"/>
      <c r="E746" s="143"/>
      <c r="F746" s="143"/>
      <c r="G746" s="143"/>
      <c r="H746" s="143"/>
      <c r="I746" s="143"/>
      <c r="J746" s="143"/>
      <c r="K746" s="143"/>
      <c r="L746" s="143"/>
      <c r="M746" s="143"/>
      <c r="N746" s="143"/>
    </row>
    <row r="747" spans="1:14" s="142" customFormat="1" x14ac:dyDescent="0.3">
      <c r="A747" s="143"/>
      <c r="B747" s="143"/>
      <c r="C747" s="143"/>
      <c r="D747" s="143"/>
      <c r="E747" s="143"/>
      <c r="F747" s="143"/>
      <c r="G747" s="143"/>
      <c r="H747" s="143"/>
      <c r="I747" s="143"/>
      <c r="J747" s="143"/>
      <c r="K747" s="143"/>
      <c r="L747" s="143"/>
      <c r="M747" s="143"/>
      <c r="N747" s="143"/>
    </row>
    <row r="748" spans="1:14" s="142" customFormat="1" x14ac:dyDescent="0.3">
      <c r="A748" s="143"/>
      <c r="B748" s="143"/>
      <c r="C748" s="143"/>
      <c r="D748" s="143"/>
      <c r="E748" s="143"/>
      <c r="F748" s="143"/>
      <c r="G748" s="143"/>
      <c r="H748" s="143"/>
      <c r="I748" s="143"/>
      <c r="J748" s="143"/>
      <c r="K748" s="143"/>
      <c r="L748" s="143"/>
      <c r="M748" s="143"/>
      <c r="N748" s="143"/>
    </row>
    <row r="749" spans="1:14" s="142" customFormat="1" x14ac:dyDescent="0.3">
      <c r="A749" s="143"/>
      <c r="B749" s="143"/>
      <c r="C749" s="143"/>
      <c r="D749" s="143"/>
      <c r="E749" s="143"/>
      <c r="F749" s="143"/>
      <c r="G749" s="143"/>
      <c r="H749" s="143"/>
      <c r="I749" s="143"/>
      <c r="J749" s="143"/>
      <c r="K749" s="143"/>
      <c r="L749" s="143"/>
      <c r="M749" s="143"/>
      <c r="N749" s="143"/>
    </row>
    <row r="750" spans="1:14" s="142" customFormat="1" x14ac:dyDescent="0.3">
      <c r="A750" s="143"/>
      <c r="B750" s="143"/>
      <c r="C750" s="143"/>
      <c r="D750" s="143"/>
      <c r="E750" s="143"/>
      <c r="F750" s="143"/>
      <c r="G750" s="143"/>
      <c r="H750" s="143"/>
      <c r="I750" s="143"/>
      <c r="J750" s="143"/>
      <c r="K750" s="143"/>
      <c r="L750" s="143"/>
      <c r="M750" s="143"/>
      <c r="N750" s="143"/>
    </row>
    <row r="751" spans="1:14" s="142" customFormat="1" x14ac:dyDescent="0.3">
      <c r="A751" s="143"/>
      <c r="B751" s="143"/>
      <c r="C751" s="143"/>
      <c r="D751" s="143"/>
      <c r="E751" s="143"/>
      <c r="F751" s="143"/>
      <c r="G751" s="143"/>
      <c r="H751" s="143"/>
      <c r="I751" s="143"/>
      <c r="J751" s="143"/>
      <c r="K751" s="143"/>
      <c r="L751" s="143"/>
      <c r="M751" s="143"/>
      <c r="N751" s="143"/>
    </row>
    <row r="752" spans="1:14" s="142" customFormat="1" x14ac:dyDescent="0.3">
      <c r="A752" s="143"/>
      <c r="B752" s="143"/>
      <c r="C752" s="143"/>
      <c r="D752" s="143"/>
      <c r="E752" s="143"/>
      <c r="F752" s="143"/>
      <c r="G752" s="143"/>
      <c r="H752" s="143"/>
      <c r="I752" s="143"/>
      <c r="J752" s="143"/>
      <c r="K752" s="143"/>
      <c r="L752" s="143"/>
      <c r="M752" s="143"/>
      <c r="N752" s="143"/>
    </row>
    <row r="753" spans="1:14" s="142" customFormat="1" x14ac:dyDescent="0.3">
      <c r="A753" s="143"/>
      <c r="B753" s="143"/>
      <c r="C753" s="143"/>
      <c r="D753" s="143"/>
      <c r="E753" s="143"/>
      <c r="F753" s="143"/>
      <c r="G753" s="143"/>
      <c r="H753" s="143"/>
      <c r="I753" s="143"/>
      <c r="J753" s="143"/>
      <c r="K753" s="143"/>
      <c r="L753" s="143"/>
      <c r="M753" s="143"/>
      <c r="N753" s="143"/>
    </row>
    <row r="754" spans="1:14" s="142" customFormat="1" x14ac:dyDescent="0.3">
      <c r="A754" s="143"/>
      <c r="B754" s="143"/>
      <c r="C754" s="143"/>
      <c r="D754" s="143"/>
      <c r="E754" s="143"/>
      <c r="F754" s="143"/>
      <c r="G754" s="143"/>
      <c r="H754" s="143"/>
      <c r="I754" s="143"/>
      <c r="J754" s="143"/>
      <c r="K754" s="143"/>
      <c r="L754" s="143"/>
      <c r="M754" s="143"/>
      <c r="N754" s="143"/>
    </row>
    <row r="755" spans="1:14" s="142" customFormat="1" x14ac:dyDescent="0.3">
      <c r="A755" s="143"/>
      <c r="B755" s="143"/>
      <c r="C755" s="143"/>
      <c r="D755" s="143"/>
      <c r="E755" s="143"/>
      <c r="F755" s="143"/>
      <c r="G755" s="143"/>
      <c r="H755" s="143"/>
      <c r="I755" s="143"/>
      <c r="J755" s="143"/>
      <c r="K755" s="143"/>
      <c r="L755" s="143"/>
      <c r="M755" s="143"/>
      <c r="N755" s="143"/>
    </row>
    <row r="756" spans="1:14" s="142" customFormat="1" x14ac:dyDescent="0.3">
      <c r="A756" s="143"/>
      <c r="B756" s="143"/>
      <c r="C756" s="143"/>
      <c r="D756" s="143"/>
      <c r="E756" s="143"/>
      <c r="F756" s="143"/>
      <c r="G756" s="143"/>
      <c r="H756" s="143"/>
      <c r="I756" s="143"/>
      <c r="J756" s="143"/>
      <c r="K756" s="143"/>
      <c r="L756" s="143"/>
      <c r="M756" s="143"/>
      <c r="N756" s="143"/>
    </row>
    <row r="757" spans="1:14" s="142" customFormat="1" x14ac:dyDescent="0.3">
      <c r="A757" s="143"/>
      <c r="B757" s="143"/>
      <c r="C757" s="143"/>
      <c r="D757" s="143"/>
      <c r="E757" s="143"/>
      <c r="F757" s="143"/>
      <c r="G757" s="143"/>
      <c r="H757" s="143"/>
      <c r="I757" s="143"/>
      <c r="J757" s="143"/>
      <c r="K757" s="143"/>
      <c r="L757" s="143"/>
      <c r="M757" s="143"/>
      <c r="N757" s="143"/>
    </row>
    <row r="758" spans="1:14" s="142" customFormat="1" x14ac:dyDescent="0.3">
      <c r="A758" s="143"/>
      <c r="B758" s="143"/>
      <c r="C758" s="143"/>
      <c r="D758" s="143"/>
      <c r="E758" s="143"/>
      <c r="F758" s="143"/>
      <c r="G758" s="143"/>
      <c r="H758" s="143"/>
      <c r="I758" s="143"/>
      <c r="J758" s="143"/>
      <c r="K758" s="143"/>
      <c r="L758" s="143"/>
      <c r="M758" s="143"/>
      <c r="N758" s="143"/>
    </row>
    <row r="759" spans="1:14" s="142" customFormat="1" x14ac:dyDescent="0.3">
      <c r="A759" s="143"/>
      <c r="B759" s="143"/>
      <c r="C759" s="143"/>
      <c r="D759" s="143"/>
      <c r="E759" s="143"/>
      <c r="F759" s="143"/>
      <c r="G759" s="143"/>
      <c r="H759" s="143"/>
      <c r="I759" s="143"/>
      <c r="J759" s="143"/>
      <c r="K759" s="143"/>
      <c r="L759" s="143"/>
      <c r="M759" s="143"/>
      <c r="N759" s="143"/>
    </row>
    <row r="760" spans="1:14" s="142" customFormat="1" x14ac:dyDescent="0.3">
      <c r="A760" s="143"/>
      <c r="B760" s="143"/>
      <c r="C760" s="143"/>
      <c r="D760" s="143"/>
      <c r="E760" s="143"/>
      <c r="F760" s="143"/>
      <c r="G760" s="143"/>
      <c r="H760" s="143"/>
      <c r="I760" s="143"/>
      <c r="J760" s="143"/>
      <c r="K760" s="143"/>
      <c r="L760" s="143"/>
      <c r="M760" s="143"/>
      <c r="N760" s="143"/>
    </row>
    <row r="761" spans="1:14" s="142" customFormat="1" x14ac:dyDescent="0.3">
      <c r="A761" s="143"/>
      <c r="B761" s="143"/>
      <c r="C761" s="143"/>
      <c r="D761" s="143"/>
      <c r="E761" s="143"/>
      <c r="F761" s="143"/>
      <c r="G761" s="143"/>
      <c r="H761" s="143"/>
      <c r="I761" s="143"/>
      <c r="J761" s="143"/>
      <c r="K761" s="143"/>
      <c r="L761" s="143"/>
      <c r="M761" s="143"/>
      <c r="N761" s="143"/>
    </row>
    <row r="762" spans="1:14" s="142" customFormat="1" x14ac:dyDescent="0.3">
      <c r="A762" s="143"/>
      <c r="B762" s="143"/>
      <c r="C762" s="143"/>
      <c r="D762" s="143"/>
      <c r="E762" s="143"/>
      <c r="F762" s="143"/>
      <c r="G762" s="143"/>
      <c r="H762" s="143"/>
      <c r="I762" s="143"/>
      <c r="J762" s="143"/>
      <c r="K762" s="143"/>
      <c r="L762" s="143"/>
      <c r="M762" s="143"/>
      <c r="N762" s="143"/>
    </row>
    <row r="763" spans="1:14" s="142" customFormat="1" x14ac:dyDescent="0.3">
      <c r="A763" s="143"/>
      <c r="B763" s="143"/>
      <c r="C763" s="143"/>
      <c r="D763" s="143"/>
      <c r="E763" s="143"/>
      <c r="F763" s="143"/>
      <c r="G763" s="143"/>
      <c r="H763" s="143"/>
      <c r="I763" s="143"/>
      <c r="J763" s="143"/>
      <c r="K763" s="143"/>
      <c r="L763" s="143"/>
      <c r="M763" s="143"/>
      <c r="N763" s="143"/>
    </row>
    <row r="764" spans="1:14" s="142" customFormat="1" x14ac:dyDescent="0.3">
      <c r="A764" s="143"/>
      <c r="B764" s="143"/>
      <c r="C764" s="143"/>
      <c r="D764" s="143"/>
      <c r="E764" s="143"/>
      <c r="F764" s="143"/>
      <c r="G764" s="143"/>
      <c r="H764" s="143"/>
      <c r="I764" s="143"/>
      <c r="J764" s="143"/>
      <c r="K764" s="143"/>
      <c r="L764" s="143"/>
      <c r="M764" s="143"/>
      <c r="N764" s="143"/>
    </row>
    <row r="765" spans="1:14" s="142" customFormat="1" x14ac:dyDescent="0.3">
      <c r="A765" s="143"/>
      <c r="B765" s="143"/>
      <c r="C765" s="143"/>
      <c r="D765" s="143"/>
      <c r="E765" s="143"/>
      <c r="F765" s="143"/>
      <c r="G765" s="143"/>
      <c r="H765" s="143"/>
      <c r="I765" s="143"/>
      <c r="J765" s="143"/>
      <c r="K765" s="143"/>
      <c r="L765" s="143"/>
      <c r="M765" s="143"/>
      <c r="N765" s="143"/>
    </row>
    <row r="766" spans="1:14" s="142" customFormat="1" x14ac:dyDescent="0.3">
      <c r="A766" s="143"/>
      <c r="B766" s="143"/>
      <c r="C766" s="143"/>
      <c r="D766" s="143"/>
      <c r="E766" s="143"/>
      <c r="F766" s="143"/>
      <c r="G766" s="143"/>
      <c r="H766" s="143"/>
      <c r="I766" s="143"/>
      <c r="J766" s="143"/>
      <c r="K766" s="143"/>
      <c r="L766" s="143"/>
      <c r="M766" s="143"/>
      <c r="N766" s="143"/>
    </row>
    <row r="767" spans="1:14" s="142" customFormat="1" x14ac:dyDescent="0.3">
      <c r="A767" s="143"/>
      <c r="B767" s="143"/>
      <c r="C767" s="143"/>
      <c r="D767" s="143"/>
      <c r="E767" s="143"/>
      <c r="F767" s="143"/>
      <c r="G767" s="143"/>
      <c r="H767" s="143"/>
      <c r="I767" s="143"/>
      <c r="J767" s="143"/>
      <c r="K767" s="143"/>
      <c r="L767" s="143"/>
      <c r="M767" s="143"/>
      <c r="N767" s="143"/>
    </row>
    <row r="768" spans="1:14" s="142" customFormat="1" x14ac:dyDescent="0.3">
      <c r="A768" s="143"/>
      <c r="B768" s="143"/>
      <c r="C768" s="143"/>
      <c r="D768" s="143"/>
      <c r="E768" s="143"/>
      <c r="F768" s="143"/>
      <c r="G768" s="143"/>
      <c r="H768" s="143"/>
      <c r="I768" s="143"/>
      <c r="J768" s="143"/>
      <c r="K768" s="143"/>
      <c r="L768" s="143"/>
      <c r="M768" s="143"/>
      <c r="N768" s="143"/>
    </row>
    <row r="769" spans="1:14" s="142" customFormat="1" x14ac:dyDescent="0.3">
      <c r="A769" s="143"/>
      <c r="B769" s="143"/>
      <c r="C769" s="143"/>
      <c r="D769" s="143"/>
      <c r="E769" s="143"/>
      <c r="F769" s="143"/>
      <c r="G769" s="143"/>
      <c r="H769" s="143"/>
      <c r="I769" s="143"/>
      <c r="J769" s="143"/>
      <c r="K769" s="143"/>
      <c r="L769" s="143"/>
      <c r="M769" s="143"/>
      <c r="N769" s="143"/>
    </row>
    <row r="770" spans="1:14" s="142" customFormat="1" x14ac:dyDescent="0.3">
      <c r="A770" s="143"/>
      <c r="B770" s="143"/>
      <c r="C770" s="143"/>
      <c r="D770" s="143"/>
      <c r="E770" s="143"/>
      <c r="F770" s="143"/>
      <c r="G770" s="143"/>
      <c r="H770" s="143"/>
      <c r="I770" s="143"/>
      <c r="J770" s="143"/>
      <c r="K770" s="143"/>
      <c r="L770" s="143"/>
      <c r="M770" s="143"/>
      <c r="N770" s="143"/>
    </row>
    <row r="771" spans="1:14" s="142" customFormat="1" x14ac:dyDescent="0.3">
      <c r="A771" s="143"/>
      <c r="B771" s="143"/>
      <c r="C771" s="143"/>
      <c r="D771" s="143"/>
      <c r="E771" s="143"/>
      <c r="F771" s="143"/>
      <c r="G771" s="143"/>
      <c r="H771" s="143"/>
      <c r="I771" s="143"/>
      <c r="J771" s="143"/>
      <c r="K771" s="143"/>
      <c r="L771" s="143"/>
      <c r="M771" s="143"/>
      <c r="N771" s="143"/>
    </row>
    <row r="772" spans="1:14" s="142" customFormat="1" x14ac:dyDescent="0.3">
      <c r="A772" s="143"/>
      <c r="B772" s="143"/>
      <c r="C772" s="143"/>
      <c r="D772" s="143"/>
      <c r="E772" s="143"/>
      <c r="F772" s="143"/>
      <c r="G772" s="143"/>
      <c r="H772" s="143"/>
      <c r="I772" s="143"/>
      <c r="J772" s="143"/>
      <c r="K772" s="143"/>
      <c r="L772" s="143"/>
      <c r="M772" s="143"/>
      <c r="N772" s="143"/>
    </row>
    <row r="773" spans="1:14" s="142" customFormat="1" x14ac:dyDescent="0.3">
      <c r="A773" s="143"/>
      <c r="B773" s="143"/>
      <c r="C773" s="143"/>
      <c r="D773" s="143"/>
      <c r="E773" s="143"/>
      <c r="F773" s="143"/>
      <c r="G773" s="143"/>
      <c r="H773" s="143"/>
      <c r="I773" s="143"/>
      <c r="J773" s="143"/>
      <c r="K773" s="143"/>
      <c r="L773" s="143"/>
      <c r="M773" s="143"/>
      <c r="N773" s="143"/>
    </row>
    <row r="774" spans="1:14" s="142" customFormat="1" x14ac:dyDescent="0.3">
      <c r="A774" s="143"/>
      <c r="B774" s="143"/>
      <c r="C774" s="143"/>
      <c r="D774" s="143"/>
      <c r="E774" s="143"/>
      <c r="F774" s="143"/>
      <c r="G774" s="143"/>
      <c r="H774" s="143"/>
      <c r="I774" s="143"/>
      <c r="J774" s="143"/>
      <c r="K774" s="143"/>
      <c r="L774" s="143"/>
      <c r="M774" s="143"/>
      <c r="N774" s="143"/>
    </row>
    <row r="775" spans="1:14" s="142" customFormat="1" x14ac:dyDescent="0.3">
      <c r="A775" s="143"/>
      <c r="B775" s="143"/>
      <c r="C775" s="143"/>
      <c r="D775" s="143"/>
      <c r="E775" s="143"/>
      <c r="F775" s="143"/>
      <c r="G775" s="143"/>
      <c r="H775" s="143"/>
      <c r="I775" s="143"/>
      <c r="J775" s="143"/>
      <c r="K775" s="143"/>
      <c r="L775" s="143"/>
      <c r="M775" s="143"/>
      <c r="N775" s="143"/>
    </row>
    <row r="776" spans="1:14" s="142" customFormat="1" x14ac:dyDescent="0.3">
      <c r="A776" s="143"/>
      <c r="B776" s="143"/>
      <c r="C776" s="143"/>
      <c r="D776" s="143"/>
      <c r="E776" s="143"/>
      <c r="F776" s="143"/>
      <c r="G776" s="143"/>
      <c r="H776" s="143"/>
      <c r="I776" s="143"/>
      <c r="J776" s="143"/>
      <c r="K776" s="143"/>
      <c r="L776" s="143"/>
      <c r="M776" s="143"/>
      <c r="N776" s="143"/>
    </row>
    <row r="777" spans="1:14" s="142" customFormat="1" x14ac:dyDescent="0.3">
      <c r="A777" s="143"/>
      <c r="B777" s="143"/>
      <c r="C777" s="143"/>
      <c r="D777" s="143"/>
      <c r="E777" s="143"/>
      <c r="F777" s="143"/>
      <c r="G777" s="143"/>
      <c r="H777" s="143"/>
      <c r="I777" s="143"/>
      <c r="J777" s="143"/>
      <c r="K777" s="143"/>
      <c r="L777" s="143"/>
      <c r="M777" s="143"/>
      <c r="N777" s="143"/>
    </row>
    <row r="778" spans="1:14" s="142" customFormat="1" x14ac:dyDescent="0.3">
      <c r="A778" s="143"/>
      <c r="B778" s="143"/>
      <c r="C778" s="143"/>
      <c r="D778" s="143"/>
      <c r="E778" s="143"/>
      <c r="F778" s="143"/>
      <c r="G778" s="143"/>
      <c r="H778" s="143"/>
      <c r="I778" s="143"/>
      <c r="J778" s="143"/>
      <c r="K778" s="143"/>
      <c r="L778" s="143"/>
      <c r="M778" s="143"/>
      <c r="N778" s="143"/>
    </row>
    <row r="779" spans="1:14" s="142" customFormat="1" x14ac:dyDescent="0.3">
      <c r="A779" s="143"/>
      <c r="B779" s="143"/>
      <c r="C779" s="143"/>
      <c r="D779" s="143"/>
      <c r="E779" s="143"/>
      <c r="F779" s="143"/>
      <c r="G779" s="143"/>
      <c r="H779" s="143"/>
      <c r="I779" s="143"/>
      <c r="J779" s="143"/>
      <c r="K779" s="143"/>
      <c r="L779" s="143"/>
      <c r="M779" s="143"/>
      <c r="N779" s="143"/>
    </row>
    <row r="780" spans="1:14" s="142" customFormat="1" x14ac:dyDescent="0.3">
      <c r="A780" s="143"/>
      <c r="B780" s="143"/>
      <c r="C780" s="143"/>
      <c r="D780" s="143"/>
      <c r="E780" s="143"/>
      <c r="F780" s="143"/>
      <c r="G780" s="143"/>
      <c r="H780" s="143"/>
      <c r="I780" s="143"/>
      <c r="J780" s="143"/>
      <c r="K780" s="143"/>
      <c r="L780" s="143"/>
      <c r="M780" s="143"/>
      <c r="N780" s="143"/>
    </row>
    <row r="781" spans="1:14" s="142" customFormat="1" x14ac:dyDescent="0.3">
      <c r="A781" s="143"/>
      <c r="B781" s="143"/>
      <c r="C781" s="143"/>
      <c r="D781" s="143"/>
      <c r="E781" s="143"/>
      <c r="F781" s="143"/>
      <c r="G781" s="143"/>
      <c r="H781" s="143"/>
      <c r="I781" s="143"/>
      <c r="J781" s="143"/>
      <c r="K781" s="143"/>
      <c r="L781" s="143"/>
      <c r="M781" s="143"/>
      <c r="N781" s="143"/>
    </row>
    <row r="782" spans="1:14" s="142" customFormat="1" x14ac:dyDescent="0.3">
      <c r="A782" s="143"/>
      <c r="B782" s="143"/>
      <c r="C782" s="143"/>
      <c r="D782" s="143"/>
      <c r="E782" s="143"/>
      <c r="F782" s="143"/>
      <c r="G782" s="143"/>
      <c r="H782" s="143"/>
      <c r="I782" s="143"/>
      <c r="J782" s="143"/>
      <c r="K782" s="143"/>
      <c r="L782" s="143"/>
      <c r="M782" s="143"/>
      <c r="N782" s="143"/>
    </row>
    <row r="783" spans="1:14" s="142" customFormat="1" x14ac:dyDescent="0.3">
      <c r="A783" s="143"/>
      <c r="B783" s="143"/>
      <c r="C783" s="143"/>
      <c r="D783" s="143"/>
      <c r="E783" s="143"/>
      <c r="F783" s="143"/>
      <c r="G783" s="143"/>
      <c r="H783" s="143"/>
      <c r="I783" s="143"/>
      <c r="J783" s="143"/>
      <c r="K783" s="143"/>
      <c r="L783" s="143"/>
      <c r="M783" s="143"/>
      <c r="N783" s="143"/>
    </row>
    <row r="784" spans="1:14" s="142" customFormat="1" x14ac:dyDescent="0.3">
      <c r="A784" s="143"/>
      <c r="B784" s="143"/>
      <c r="C784" s="143"/>
      <c r="D784" s="143"/>
      <c r="E784" s="143"/>
      <c r="F784" s="143"/>
      <c r="G784" s="143"/>
      <c r="H784" s="143"/>
      <c r="I784" s="143"/>
      <c r="J784" s="143"/>
      <c r="K784" s="143"/>
      <c r="L784" s="143"/>
      <c r="M784" s="143"/>
      <c r="N784" s="143"/>
    </row>
    <row r="785" spans="1:14" s="142" customFormat="1" x14ac:dyDescent="0.3">
      <c r="A785" s="143"/>
      <c r="B785" s="143"/>
      <c r="C785" s="143"/>
      <c r="D785" s="143"/>
      <c r="E785" s="143"/>
      <c r="F785" s="143"/>
      <c r="G785" s="143"/>
      <c r="H785" s="143"/>
      <c r="I785" s="143"/>
      <c r="J785" s="143"/>
      <c r="K785" s="143"/>
      <c r="L785" s="143"/>
      <c r="M785" s="143"/>
      <c r="N785" s="143"/>
    </row>
    <row r="786" spans="1:14" s="142" customFormat="1" x14ac:dyDescent="0.3">
      <c r="A786" s="143"/>
      <c r="B786" s="143"/>
      <c r="C786" s="143"/>
      <c r="D786" s="143"/>
      <c r="E786" s="143"/>
      <c r="F786" s="143"/>
      <c r="G786" s="143"/>
      <c r="H786" s="143"/>
      <c r="I786" s="143"/>
      <c r="J786" s="143"/>
      <c r="K786" s="143"/>
      <c r="L786" s="143"/>
      <c r="M786" s="143"/>
      <c r="N786" s="143"/>
    </row>
    <row r="787" spans="1:14" s="142" customFormat="1" x14ac:dyDescent="0.3">
      <c r="A787" s="143"/>
      <c r="B787" s="143"/>
      <c r="C787" s="143"/>
      <c r="D787" s="143"/>
      <c r="E787" s="143"/>
      <c r="F787" s="143"/>
      <c r="G787" s="143"/>
      <c r="H787" s="143"/>
      <c r="I787" s="143"/>
      <c r="J787" s="143"/>
      <c r="K787" s="143"/>
      <c r="L787" s="143"/>
      <c r="M787" s="143"/>
      <c r="N787" s="143"/>
    </row>
    <row r="788" spans="1:14" s="142" customFormat="1" x14ac:dyDescent="0.3">
      <c r="A788" s="143"/>
      <c r="B788" s="143"/>
      <c r="C788" s="143"/>
      <c r="D788" s="143"/>
      <c r="E788" s="143"/>
      <c r="F788" s="143"/>
      <c r="G788" s="143"/>
      <c r="H788" s="143"/>
      <c r="I788" s="143"/>
      <c r="J788" s="143"/>
      <c r="K788" s="143"/>
      <c r="L788" s="143"/>
      <c r="M788" s="143"/>
      <c r="N788" s="143"/>
    </row>
    <row r="789" spans="1:14" s="142" customFormat="1" x14ac:dyDescent="0.3">
      <c r="A789" s="143"/>
      <c r="B789" s="143"/>
      <c r="C789" s="143"/>
      <c r="D789" s="143"/>
      <c r="E789" s="143"/>
      <c r="F789" s="143"/>
      <c r="G789" s="143"/>
      <c r="H789" s="143"/>
      <c r="I789" s="143"/>
      <c r="J789" s="143"/>
      <c r="K789" s="143"/>
      <c r="L789" s="143"/>
      <c r="M789" s="143"/>
      <c r="N789" s="143"/>
    </row>
    <row r="790" spans="1:14" s="142" customFormat="1" x14ac:dyDescent="0.3">
      <c r="A790" s="143"/>
      <c r="B790" s="143"/>
      <c r="C790" s="143"/>
      <c r="D790" s="143"/>
      <c r="E790" s="143"/>
      <c r="F790" s="143"/>
      <c r="G790" s="143"/>
      <c r="H790" s="143"/>
      <c r="I790" s="143"/>
      <c r="J790" s="143"/>
      <c r="K790" s="143"/>
      <c r="L790" s="143"/>
      <c r="M790" s="143"/>
      <c r="N790" s="143"/>
    </row>
    <row r="791" spans="1:14" s="142" customFormat="1" x14ac:dyDescent="0.3">
      <c r="A791" s="143"/>
      <c r="B791" s="143"/>
      <c r="C791" s="143"/>
      <c r="D791" s="143"/>
      <c r="E791" s="143"/>
      <c r="F791" s="143"/>
      <c r="G791" s="143"/>
      <c r="H791" s="143"/>
      <c r="I791" s="143"/>
      <c r="J791" s="143"/>
      <c r="K791" s="143"/>
      <c r="L791" s="143"/>
      <c r="M791" s="143"/>
      <c r="N791" s="143"/>
    </row>
    <row r="792" spans="1:14" s="142" customFormat="1" x14ac:dyDescent="0.3">
      <c r="A792" s="143"/>
      <c r="B792" s="143"/>
      <c r="C792" s="143"/>
      <c r="D792" s="143"/>
      <c r="E792" s="143"/>
      <c r="F792" s="143"/>
      <c r="G792" s="143"/>
      <c r="H792" s="143"/>
      <c r="I792" s="143"/>
      <c r="J792" s="143"/>
      <c r="K792" s="143"/>
      <c r="L792" s="143"/>
      <c r="M792" s="143"/>
      <c r="N792" s="143"/>
    </row>
    <row r="793" spans="1:14" s="142" customFormat="1" x14ac:dyDescent="0.3">
      <c r="A793" s="143"/>
      <c r="B793" s="143"/>
      <c r="C793" s="143"/>
      <c r="D793" s="143"/>
      <c r="E793" s="143"/>
      <c r="F793" s="143"/>
      <c r="G793" s="143"/>
      <c r="H793" s="143"/>
      <c r="I793" s="143"/>
      <c r="J793" s="143"/>
      <c r="K793" s="143"/>
      <c r="L793" s="143"/>
      <c r="M793" s="143"/>
      <c r="N793" s="143"/>
    </row>
    <row r="794" spans="1:14" s="142" customFormat="1" x14ac:dyDescent="0.3">
      <c r="A794" s="143"/>
      <c r="B794" s="143"/>
      <c r="C794" s="143"/>
      <c r="D794" s="143"/>
      <c r="E794" s="143"/>
      <c r="F794" s="143"/>
      <c r="G794" s="143"/>
      <c r="H794" s="143"/>
      <c r="I794" s="143"/>
      <c r="J794" s="143"/>
      <c r="K794" s="143"/>
      <c r="L794" s="143"/>
      <c r="M794" s="143"/>
      <c r="N794" s="143"/>
    </row>
    <row r="795" spans="1:14" s="142" customFormat="1" x14ac:dyDescent="0.3">
      <c r="A795" s="143"/>
      <c r="B795" s="143"/>
      <c r="C795" s="143"/>
      <c r="D795" s="143"/>
      <c r="E795" s="143"/>
      <c r="F795" s="143"/>
      <c r="G795" s="143"/>
      <c r="H795" s="143"/>
      <c r="I795" s="143"/>
      <c r="J795" s="143"/>
      <c r="K795" s="143"/>
      <c r="L795" s="143"/>
      <c r="M795" s="143"/>
      <c r="N795" s="143"/>
    </row>
    <row r="796" spans="1:14" s="142" customFormat="1" x14ac:dyDescent="0.3">
      <c r="A796" s="143"/>
      <c r="B796" s="143"/>
      <c r="C796" s="143"/>
      <c r="D796" s="143"/>
      <c r="E796" s="143"/>
      <c r="F796" s="143"/>
      <c r="G796" s="143"/>
      <c r="H796" s="143"/>
      <c r="I796" s="143"/>
      <c r="J796" s="143"/>
      <c r="K796" s="143"/>
      <c r="L796" s="143"/>
      <c r="M796" s="143"/>
      <c r="N796" s="143"/>
    </row>
    <row r="797" spans="1:14" s="142" customFormat="1" x14ac:dyDescent="0.3">
      <c r="A797" s="143"/>
      <c r="B797" s="143"/>
      <c r="C797" s="143"/>
      <c r="D797" s="143"/>
      <c r="E797" s="143"/>
      <c r="F797" s="143"/>
      <c r="G797" s="143"/>
      <c r="H797" s="143"/>
      <c r="I797" s="143"/>
      <c r="J797" s="143"/>
      <c r="K797" s="143"/>
      <c r="L797" s="143"/>
      <c r="M797" s="143"/>
      <c r="N797" s="143"/>
    </row>
    <row r="798" spans="1:14" s="142" customFormat="1" x14ac:dyDescent="0.3">
      <c r="A798" s="143"/>
      <c r="B798" s="143"/>
      <c r="C798" s="143"/>
      <c r="D798" s="143"/>
      <c r="E798" s="143"/>
      <c r="F798" s="143"/>
      <c r="G798" s="143"/>
      <c r="H798" s="143"/>
      <c r="I798" s="143"/>
      <c r="J798" s="143"/>
      <c r="K798" s="143"/>
      <c r="L798" s="143"/>
      <c r="M798" s="143"/>
      <c r="N798" s="143"/>
    </row>
    <row r="799" spans="1:14" s="142" customFormat="1" x14ac:dyDescent="0.3">
      <c r="A799" s="143"/>
      <c r="B799" s="143"/>
      <c r="C799" s="143"/>
      <c r="D799" s="143"/>
      <c r="E799" s="143"/>
      <c r="F799" s="143"/>
      <c r="G799" s="143"/>
      <c r="H799" s="143"/>
      <c r="I799" s="143"/>
      <c r="J799" s="143"/>
      <c r="K799" s="143"/>
      <c r="L799" s="143"/>
      <c r="M799" s="143"/>
      <c r="N799" s="143"/>
    </row>
    <row r="800" spans="1:14" s="142" customFormat="1" x14ac:dyDescent="0.3">
      <c r="A800" s="143"/>
      <c r="B800" s="143"/>
      <c r="C800" s="143"/>
      <c r="D800" s="143"/>
      <c r="E800" s="143"/>
      <c r="F800" s="143"/>
      <c r="G800" s="143"/>
      <c r="H800" s="143"/>
      <c r="I800" s="143"/>
      <c r="J800" s="143"/>
      <c r="K800" s="143"/>
      <c r="L800" s="143"/>
      <c r="M800" s="143"/>
      <c r="N800" s="143"/>
    </row>
    <row r="801" spans="1:14" s="142" customFormat="1" x14ac:dyDescent="0.3">
      <c r="A801" s="143"/>
      <c r="B801" s="143"/>
      <c r="C801" s="143"/>
      <c r="D801" s="143"/>
      <c r="E801" s="143"/>
      <c r="F801" s="143"/>
      <c r="G801" s="143"/>
      <c r="H801" s="143"/>
      <c r="I801" s="143"/>
      <c r="J801" s="143"/>
      <c r="K801" s="143"/>
      <c r="L801" s="143"/>
      <c r="M801" s="143"/>
      <c r="N801" s="143"/>
    </row>
    <row r="802" spans="1:14" s="142" customFormat="1" x14ac:dyDescent="0.3">
      <c r="A802" s="143"/>
      <c r="B802" s="143"/>
      <c r="C802" s="143"/>
      <c r="D802" s="143"/>
      <c r="E802" s="143"/>
      <c r="F802" s="143"/>
      <c r="G802" s="143"/>
      <c r="H802" s="143"/>
      <c r="I802" s="143"/>
      <c r="J802" s="143"/>
      <c r="K802" s="143"/>
      <c r="L802" s="143"/>
      <c r="M802" s="143"/>
      <c r="N802" s="143"/>
    </row>
    <row r="803" spans="1:14" s="142" customFormat="1" x14ac:dyDescent="0.3">
      <c r="A803" s="143"/>
      <c r="B803" s="143"/>
      <c r="C803" s="143"/>
      <c r="D803" s="143"/>
      <c r="E803" s="143"/>
      <c r="F803" s="143"/>
      <c r="G803" s="143"/>
      <c r="H803" s="143"/>
      <c r="I803" s="143"/>
      <c r="J803" s="143"/>
      <c r="K803" s="143"/>
      <c r="L803" s="143"/>
      <c r="M803" s="143"/>
      <c r="N803" s="143"/>
    </row>
    <row r="804" spans="1:14" s="142" customFormat="1" x14ac:dyDescent="0.3">
      <c r="A804" s="143"/>
      <c r="B804" s="143"/>
      <c r="C804" s="143"/>
      <c r="D804" s="143"/>
      <c r="E804" s="143"/>
      <c r="F804" s="143"/>
      <c r="G804" s="143"/>
      <c r="H804" s="143"/>
      <c r="I804" s="143"/>
      <c r="J804" s="143"/>
      <c r="K804" s="143"/>
      <c r="L804" s="143"/>
      <c r="M804" s="143"/>
      <c r="N804" s="143"/>
    </row>
    <row r="805" spans="1:14" s="142" customFormat="1" x14ac:dyDescent="0.3">
      <c r="A805" s="143"/>
      <c r="B805" s="143"/>
      <c r="C805" s="143"/>
      <c r="D805" s="143"/>
      <c r="E805" s="143"/>
      <c r="F805" s="143"/>
      <c r="G805" s="143"/>
      <c r="H805" s="143"/>
      <c r="I805" s="143"/>
      <c r="J805" s="143"/>
      <c r="K805" s="143"/>
      <c r="L805" s="143"/>
      <c r="M805" s="143"/>
      <c r="N805" s="143"/>
    </row>
    <row r="806" spans="1:14" s="142" customFormat="1" x14ac:dyDescent="0.3">
      <c r="A806" s="143"/>
      <c r="B806" s="143"/>
      <c r="C806" s="143"/>
      <c r="D806" s="143"/>
      <c r="E806" s="143"/>
      <c r="F806" s="143"/>
      <c r="G806" s="143"/>
      <c r="H806" s="143"/>
      <c r="I806" s="143"/>
      <c r="J806" s="143"/>
      <c r="K806" s="143"/>
      <c r="L806" s="143"/>
      <c r="M806" s="143"/>
      <c r="N806" s="143"/>
    </row>
    <row r="807" spans="1:14" s="142" customFormat="1" x14ac:dyDescent="0.3">
      <c r="A807" s="143"/>
      <c r="B807" s="143"/>
      <c r="C807" s="143"/>
      <c r="D807" s="143"/>
      <c r="E807" s="143"/>
      <c r="F807" s="143"/>
      <c r="G807" s="143"/>
      <c r="H807" s="143"/>
      <c r="I807" s="143"/>
      <c r="J807" s="143"/>
      <c r="K807" s="143"/>
      <c r="L807" s="143"/>
      <c r="M807" s="143"/>
      <c r="N807" s="143"/>
    </row>
    <row r="808" spans="1:14" s="142" customFormat="1" x14ac:dyDescent="0.3">
      <c r="A808" s="143"/>
      <c r="B808" s="143"/>
      <c r="C808" s="143"/>
      <c r="D808" s="143"/>
      <c r="E808" s="143"/>
      <c r="F808" s="143"/>
      <c r="G808" s="143"/>
      <c r="H808" s="143"/>
      <c r="I808" s="143"/>
      <c r="J808" s="143"/>
      <c r="K808" s="143"/>
      <c r="L808" s="143"/>
      <c r="M808" s="143"/>
      <c r="N808" s="143"/>
    </row>
    <row r="809" spans="1:14" s="142" customFormat="1" x14ac:dyDescent="0.3">
      <c r="A809" s="143"/>
      <c r="B809" s="143"/>
      <c r="C809" s="143"/>
      <c r="D809" s="143"/>
      <c r="E809" s="143"/>
      <c r="F809" s="143"/>
      <c r="G809" s="143"/>
      <c r="H809" s="143"/>
      <c r="I809" s="143"/>
      <c r="J809" s="143"/>
      <c r="K809" s="143"/>
      <c r="L809" s="143"/>
      <c r="M809" s="143"/>
      <c r="N809" s="143"/>
    </row>
    <row r="810" spans="1:14" s="142" customFormat="1" x14ac:dyDescent="0.3">
      <c r="A810" s="143"/>
      <c r="B810" s="143"/>
      <c r="C810" s="143"/>
      <c r="D810" s="143"/>
      <c r="E810" s="143"/>
      <c r="F810" s="143"/>
      <c r="G810" s="143"/>
      <c r="H810" s="143"/>
      <c r="I810" s="143"/>
      <c r="J810" s="143"/>
      <c r="K810" s="143"/>
      <c r="L810" s="143"/>
      <c r="M810" s="143"/>
      <c r="N810" s="143"/>
    </row>
    <row r="811" spans="1:14" s="142" customFormat="1" x14ac:dyDescent="0.3">
      <c r="A811" s="143"/>
      <c r="B811" s="143"/>
      <c r="C811" s="143"/>
      <c r="D811" s="143"/>
      <c r="E811" s="143"/>
      <c r="F811" s="143"/>
      <c r="G811" s="143"/>
      <c r="H811" s="143"/>
      <c r="I811" s="143"/>
      <c r="J811" s="143"/>
      <c r="K811" s="143"/>
      <c r="L811" s="143"/>
      <c r="M811" s="143"/>
      <c r="N811" s="143"/>
    </row>
    <row r="812" spans="1:14" s="142" customFormat="1" x14ac:dyDescent="0.3">
      <c r="A812" s="143"/>
      <c r="B812" s="143"/>
      <c r="C812" s="143"/>
      <c r="D812" s="143"/>
      <c r="E812" s="143"/>
      <c r="F812" s="143"/>
      <c r="G812" s="143"/>
      <c r="H812" s="143"/>
      <c r="I812" s="143"/>
      <c r="J812" s="143"/>
      <c r="K812" s="143"/>
      <c r="L812" s="143"/>
      <c r="M812" s="143"/>
      <c r="N812" s="143"/>
    </row>
    <row r="813" spans="1:14" s="142" customFormat="1" x14ac:dyDescent="0.3">
      <c r="A813" s="143"/>
      <c r="B813" s="143"/>
      <c r="C813" s="143"/>
      <c r="D813" s="143"/>
      <c r="E813" s="143"/>
      <c r="F813" s="143"/>
      <c r="G813" s="143"/>
      <c r="H813" s="143"/>
      <c r="I813" s="143"/>
      <c r="J813" s="143"/>
      <c r="K813" s="143"/>
      <c r="L813" s="143"/>
      <c r="M813" s="143"/>
      <c r="N813" s="143"/>
    </row>
    <row r="814" spans="1:14" s="142" customFormat="1" x14ac:dyDescent="0.3">
      <c r="A814" s="143"/>
      <c r="B814" s="143"/>
      <c r="C814" s="143"/>
      <c r="D814" s="143"/>
      <c r="E814" s="143"/>
      <c r="F814" s="143"/>
      <c r="G814" s="143"/>
      <c r="H814" s="143"/>
      <c r="I814" s="143"/>
      <c r="J814" s="143"/>
      <c r="K814" s="143"/>
      <c r="L814" s="143"/>
      <c r="M814" s="143"/>
      <c r="N814" s="143"/>
    </row>
    <row r="815" spans="1:14" s="142" customFormat="1" x14ac:dyDescent="0.3">
      <c r="A815" s="143"/>
      <c r="B815" s="143"/>
      <c r="C815" s="143"/>
      <c r="D815" s="143"/>
      <c r="E815" s="143"/>
      <c r="F815" s="143"/>
      <c r="G815" s="143"/>
      <c r="H815" s="143"/>
      <c r="I815" s="143"/>
      <c r="J815" s="143"/>
      <c r="K815" s="143"/>
      <c r="L815" s="143"/>
      <c r="M815" s="143"/>
      <c r="N815" s="143"/>
    </row>
    <row r="816" spans="1:14" s="142" customFormat="1" x14ac:dyDescent="0.3">
      <c r="A816" s="143"/>
      <c r="B816" s="143"/>
      <c r="C816" s="143"/>
      <c r="D816" s="143"/>
      <c r="E816" s="143"/>
      <c r="F816" s="143"/>
      <c r="G816" s="143"/>
      <c r="H816" s="143"/>
      <c r="I816" s="143"/>
      <c r="J816" s="143"/>
      <c r="K816" s="143"/>
      <c r="L816" s="143"/>
      <c r="M816" s="143"/>
      <c r="N816" s="143"/>
    </row>
    <row r="817" spans="1:14" s="142" customFormat="1" x14ac:dyDescent="0.3">
      <c r="A817" s="143"/>
      <c r="B817" s="143"/>
      <c r="C817" s="143"/>
      <c r="D817" s="143"/>
      <c r="E817" s="143"/>
      <c r="F817" s="143"/>
      <c r="G817" s="143"/>
      <c r="H817" s="143"/>
      <c r="I817" s="143"/>
      <c r="J817" s="143"/>
      <c r="K817" s="143"/>
      <c r="L817" s="143"/>
      <c r="M817" s="143"/>
      <c r="N817" s="143"/>
    </row>
    <row r="818" spans="1:14" s="142" customFormat="1" x14ac:dyDescent="0.3">
      <c r="A818" s="143"/>
      <c r="B818" s="143"/>
      <c r="C818" s="143"/>
      <c r="D818" s="143"/>
      <c r="E818" s="143"/>
      <c r="F818" s="143"/>
      <c r="G818" s="143"/>
      <c r="H818" s="143"/>
      <c r="I818" s="143"/>
      <c r="J818" s="143"/>
      <c r="K818" s="143"/>
      <c r="L818" s="143"/>
      <c r="M818" s="143"/>
      <c r="N818" s="143"/>
    </row>
    <row r="819" spans="1:14" s="142" customFormat="1" x14ac:dyDescent="0.3">
      <c r="A819" s="143"/>
      <c r="B819" s="143"/>
      <c r="C819" s="143"/>
      <c r="D819" s="143"/>
      <c r="E819" s="143"/>
      <c r="F819" s="143"/>
      <c r="G819" s="143"/>
      <c r="H819" s="143"/>
      <c r="I819" s="143"/>
      <c r="J819" s="143"/>
      <c r="K819" s="143"/>
      <c r="L819" s="143"/>
      <c r="M819" s="143"/>
      <c r="N819" s="143"/>
    </row>
    <row r="820" spans="1:14" s="142" customFormat="1" x14ac:dyDescent="0.3">
      <c r="A820" s="143"/>
      <c r="B820" s="143"/>
      <c r="C820" s="143"/>
      <c r="D820" s="143"/>
      <c r="E820" s="143"/>
      <c r="F820" s="143"/>
      <c r="G820" s="143"/>
      <c r="H820" s="143"/>
      <c r="I820" s="143"/>
      <c r="J820" s="143"/>
      <c r="K820" s="143"/>
      <c r="L820" s="143"/>
      <c r="M820" s="143"/>
      <c r="N820" s="143"/>
    </row>
    <row r="821" spans="1:14" s="142" customFormat="1" x14ac:dyDescent="0.3">
      <c r="A821" s="143"/>
      <c r="B821" s="143"/>
      <c r="C821" s="143"/>
      <c r="D821" s="143"/>
      <c r="E821" s="143"/>
      <c r="F821" s="143"/>
      <c r="G821" s="143"/>
      <c r="H821" s="143"/>
      <c r="I821" s="143"/>
      <c r="J821" s="143"/>
      <c r="K821" s="143"/>
      <c r="L821" s="143"/>
      <c r="M821" s="143"/>
      <c r="N821" s="143"/>
    </row>
    <row r="822" spans="1:14" s="142" customFormat="1" x14ac:dyDescent="0.3">
      <c r="A822" s="143"/>
      <c r="B822" s="143"/>
      <c r="C822" s="143"/>
      <c r="D822" s="143"/>
      <c r="E822" s="143"/>
      <c r="F822" s="143"/>
      <c r="G822" s="143"/>
      <c r="H822" s="143"/>
      <c r="I822" s="143"/>
      <c r="J822" s="143"/>
      <c r="K822" s="143"/>
      <c r="L822" s="143"/>
      <c r="M822" s="143"/>
      <c r="N822" s="143"/>
    </row>
    <row r="823" spans="1:14" s="142" customFormat="1" x14ac:dyDescent="0.3">
      <c r="A823" s="143"/>
      <c r="B823" s="143"/>
      <c r="C823" s="143"/>
      <c r="D823" s="143"/>
      <c r="E823" s="143"/>
      <c r="F823" s="143"/>
      <c r="G823" s="143"/>
      <c r="H823" s="143"/>
      <c r="I823" s="143"/>
      <c r="J823" s="143"/>
      <c r="K823" s="143"/>
      <c r="L823" s="143"/>
      <c r="M823" s="143"/>
      <c r="N823" s="143"/>
    </row>
    <row r="824" spans="1:14" s="142" customFormat="1" x14ac:dyDescent="0.3">
      <c r="A824" s="143"/>
      <c r="B824" s="143"/>
      <c r="C824" s="143"/>
      <c r="D824" s="143"/>
      <c r="E824" s="143"/>
      <c r="F824" s="143"/>
      <c r="G824" s="143"/>
      <c r="H824" s="143"/>
      <c r="I824" s="143"/>
      <c r="J824" s="143"/>
      <c r="K824" s="143"/>
      <c r="L824" s="143"/>
      <c r="M824" s="143"/>
      <c r="N824" s="143"/>
    </row>
    <row r="825" spans="1:14" s="142" customFormat="1" x14ac:dyDescent="0.3">
      <c r="A825" s="143"/>
      <c r="B825" s="143"/>
      <c r="C825" s="143"/>
      <c r="D825" s="143"/>
      <c r="E825" s="143"/>
      <c r="F825" s="143"/>
      <c r="G825" s="143"/>
      <c r="H825" s="143"/>
      <c r="I825" s="143"/>
      <c r="J825" s="143"/>
      <c r="K825" s="143"/>
      <c r="L825" s="143"/>
      <c r="M825" s="143"/>
      <c r="N825" s="143"/>
    </row>
    <row r="826" spans="1:14" s="142" customFormat="1" x14ac:dyDescent="0.3">
      <c r="A826" s="143"/>
      <c r="B826" s="143"/>
      <c r="C826" s="143"/>
      <c r="D826" s="143"/>
      <c r="E826" s="143"/>
      <c r="F826" s="143"/>
      <c r="G826" s="143"/>
      <c r="H826" s="143"/>
      <c r="I826" s="143"/>
      <c r="J826" s="143"/>
      <c r="K826" s="143"/>
      <c r="L826" s="143"/>
      <c r="M826" s="143"/>
      <c r="N826" s="143"/>
    </row>
    <row r="827" spans="1:14" s="142" customFormat="1" x14ac:dyDescent="0.3">
      <c r="A827" s="143"/>
      <c r="B827" s="143"/>
      <c r="C827" s="143"/>
      <c r="D827" s="143"/>
      <c r="E827" s="143"/>
      <c r="F827" s="143"/>
      <c r="G827" s="143"/>
      <c r="H827" s="143"/>
      <c r="I827" s="143"/>
      <c r="J827" s="143"/>
      <c r="K827" s="143"/>
      <c r="L827" s="143"/>
      <c r="M827" s="143"/>
      <c r="N827" s="143"/>
    </row>
    <row r="828" spans="1:14" s="142" customFormat="1" x14ac:dyDescent="0.3">
      <c r="A828" s="143"/>
      <c r="B828" s="143"/>
      <c r="C828" s="143"/>
      <c r="D828" s="143"/>
      <c r="E828" s="143"/>
      <c r="F828" s="143"/>
      <c r="G828" s="143"/>
      <c r="H828" s="143"/>
      <c r="I828" s="143"/>
      <c r="J828" s="143"/>
      <c r="K828" s="143"/>
      <c r="L828" s="143"/>
      <c r="M828" s="143"/>
      <c r="N828" s="143"/>
    </row>
    <row r="829" spans="1:14" s="142" customFormat="1" x14ac:dyDescent="0.3">
      <c r="A829" s="143"/>
      <c r="B829" s="143"/>
      <c r="C829" s="143"/>
      <c r="D829" s="143"/>
      <c r="E829" s="143"/>
      <c r="F829" s="143"/>
      <c r="G829" s="143"/>
      <c r="H829" s="143"/>
      <c r="I829" s="143"/>
      <c r="J829" s="143"/>
      <c r="K829" s="143"/>
      <c r="L829" s="143"/>
      <c r="M829" s="143"/>
      <c r="N829" s="143"/>
    </row>
    <row r="830" spans="1:14" s="142" customFormat="1" x14ac:dyDescent="0.3">
      <c r="A830" s="143"/>
      <c r="B830" s="143"/>
      <c r="C830" s="143"/>
      <c r="D830" s="143"/>
      <c r="E830" s="143"/>
      <c r="F830" s="143"/>
      <c r="G830" s="143"/>
      <c r="H830" s="143"/>
      <c r="I830" s="143"/>
      <c r="J830" s="143"/>
      <c r="K830" s="143"/>
      <c r="L830" s="143"/>
      <c r="M830" s="143"/>
      <c r="N830" s="143"/>
    </row>
    <row r="831" spans="1:14" s="142" customFormat="1" x14ac:dyDescent="0.3">
      <c r="A831" s="143"/>
      <c r="B831" s="143"/>
      <c r="C831" s="143"/>
      <c r="D831" s="143"/>
      <c r="E831" s="143"/>
      <c r="F831" s="143"/>
      <c r="G831" s="143"/>
      <c r="H831" s="143"/>
      <c r="I831" s="143"/>
      <c r="J831" s="143"/>
      <c r="K831" s="143"/>
      <c r="L831" s="143"/>
      <c r="M831" s="143"/>
      <c r="N831" s="143"/>
    </row>
    <row r="832" spans="1:14" s="142" customFormat="1" x14ac:dyDescent="0.3">
      <c r="A832" s="143"/>
      <c r="B832" s="143"/>
      <c r="C832" s="143"/>
      <c r="D832" s="143"/>
      <c r="E832" s="143"/>
      <c r="F832" s="143"/>
      <c r="G832" s="143"/>
      <c r="H832" s="143"/>
      <c r="I832" s="143"/>
      <c r="J832" s="143"/>
      <c r="K832" s="143"/>
      <c r="L832" s="143"/>
      <c r="M832" s="143"/>
      <c r="N832" s="143"/>
    </row>
    <row r="833" spans="1:14" s="142" customFormat="1" x14ac:dyDescent="0.3">
      <c r="A833" s="143"/>
      <c r="B833" s="143"/>
      <c r="C833" s="143"/>
      <c r="D833" s="143"/>
      <c r="E833" s="143"/>
      <c r="F833" s="143"/>
      <c r="G833" s="143"/>
      <c r="H833" s="143"/>
      <c r="I833" s="143"/>
      <c r="J833" s="143"/>
      <c r="K833" s="143"/>
      <c r="L833" s="143"/>
      <c r="M833" s="143"/>
      <c r="N833" s="143"/>
    </row>
    <row r="834" spans="1:14" s="142" customFormat="1" x14ac:dyDescent="0.3">
      <c r="A834" s="143"/>
      <c r="B834" s="143"/>
      <c r="C834" s="143"/>
      <c r="D834" s="143"/>
      <c r="E834" s="143"/>
      <c r="F834" s="143"/>
      <c r="G834" s="143"/>
      <c r="H834" s="143"/>
      <c r="I834" s="143"/>
      <c r="J834" s="143"/>
      <c r="K834" s="143"/>
      <c r="L834" s="143"/>
      <c r="M834" s="143"/>
      <c r="N834" s="143"/>
    </row>
    <row r="835" spans="1:14" s="142" customFormat="1" x14ac:dyDescent="0.3">
      <c r="A835" s="143"/>
      <c r="B835" s="143"/>
      <c r="C835" s="143"/>
      <c r="D835" s="143"/>
      <c r="E835" s="143"/>
      <c r="F835" s="143"/>
      <c r="G835" s="143"/>
      <c r="H835" s="143"/>
      <c r="I835" s="143"/>
      <c r="J835" s="143"/>
      <c r="K835" s="143"/>
      <c r="L835" s="143"/>
      <c r="M835" s="143"/>
      <c r="N835" s="143"/>
    </row>
    <row r="836" spans="1:14" s="142" customFormat="1" x14ac:dyDescent="0.3">
      <c r="A836" s="143"/>
      <c r="B836" s="143"/>
      <c r="C836" s="143"/>
      <c r="D836" s="143"/>
      <c r="E836" s="143"/>
      <c r="F836" s="143"/>
      <c r="G836" s="143"/>
      <c r="H836" s="143"/>
      <c r="I836" s="143"/>
      <c r="J836" s="143"/>
      <c r="K836" s="143"/>
      <c r="L836" s="143"/>
      <c r="M836" s="143"/>
      <c r="N836" s="143"/>
    </row>
    <row r="837" spans="1:14" s="142" customFormat="1" x14ac:dyDescent="0.3">
      <c r="A837" s="143"/>
      <c r="B837" s="143"/>
      <c r="C837" s="143"/>
      <c r="D837" s="143"/>
      <c r="E837" s="143"/>
      <c r="F837" s="143"/>
      <c r="G837" s="143"/>
      <c r="H837" s="143"/>
      <c r="I837" s="143"/>
      <c r="J837" s="143"/>
      <c r="K837" s="143"/>
      <c r="L837" s="143"/>
      <c r="M837" s="143"/>
      <c r="N837" s="143"/>
    </row>
    <row r="838" spans="1:14" s="142" customFormat="1" x14ac:dyDescent="0.3">
      <c r="A838" s="143"/>
      <c r="B838" s="143"/>
      <c r="C838" s="143"/>
      <c r="D838" s="143"/>
      <c r="E838" s="143"/>
      <c r="F838" s="143"/>
      <c r="G838" s="143"/>
      <c r="H838" s="143"/>
      <c r="I838" s="143"/>
      <c r="J838" s="143"/>
      <c r="K838" s="143"/>
      <c r="L838" s="143"/>
      <c r="M838" s="143"/>
      <c r="N838" s="143"/>
    </row>
    <row r="839" spans="1:14" s="142" customFormat="1" x14ac:dyDescent="0.3">
      <c r="A839" s="143"/>
      <c r="B839" s="143"/>
      <c r="C839" s="143"/>
      <c r="D839" s="143"/>
      <c r="E839" s="143"/>
      <c r="F839" s="143"/>
      <c r="G839" s="143"/>
      <c r="H839" s="143"/>
      <c r="I839" s="143"/>
      <c r="J839" s="143"/>
      <c r="K839" s="143"/>
      <c r="L839" s="143"/>
      <c r="M839" s="143"/>
      <c r="N839" s="143"/>
    </row>
    <row r="840" spans="1:14" s="142" customFormat="1" x14ac:dyDescent="0.3">
      <c r="A840" s="143"/>
      <c r="B840" s="143"/>
      <c r="C840" s="143"/>
      <c r="D840" s="143"/>
      <c r="E840" s="143"/>
      <c r="F840" s="143"/>
      <c r="G840" s="143"/>
      <c r="H840" s="143"/>
      <c r="I840" s="143"/>
      <c r="J840" s="143"/>
      <c r="K840" s="143"/>
      <c r="L840" s="143"/>
      <c r="M840" s="143"/>
      <c r="N840" s="143"/>
    </row>
    <row r="841" spans="1:14" s="142" customFormat="1" x14ac:dyDescent="0.3">
      <c r="A841" s="143"/>
      <c r="B841" s="143"/>
      <c r="C841" s="143"/>
      <c r="D841" s="143"/>
      <c r="E841" s="143"/>
      <c r="F841" s="143"/>
      <c r="G841" s="143"/>
      <c r="H841" s="143"/>
      <c r="I841" s="143"/>
      <c r="J841" s="143"/>
      <c r="K841" s="143"/>
      <c r="L841" s="143"/>
      <c r="M841" s="143"/>
      <c r="N841" s="143"/>
    </row>
    <row r="842" spans="1:14" s="142" customFormat="1" x14ac:dyDescent="0.3">
      <c r="A842" s="143"/>
      <c r="B842" s="143"/>
      <c r="C842" s="143"/>
      <c r="D842" s="143"/>
      <c r="E842" s="143"/>
      <c r="F842" s="143"/>
      <c r="G842" s="143"/>
      <c r="H842" s="143"/>
      <c r="I842" s="143"/>
      <c r="J842" s="143"/>
      <c r="K842" s="143"/>
      <c r="L842" s="143"/>
      <c r="M842" s="143"/>
      <c r="N842" s="143"/>
    </row>
    <row r="843" spans="1:14" s="142" customFormat="1" x14ac:dyDescent="0.3">
      <c r="A843" s="143"/>
      <c r="B843" s="143"/>
      <c r="C843" s="143"/>
      <c r="D843" s="143"/>
      <c r="E843" s="143"/>
      <c r="F843" s="143"/>
      <c r="G843" s="143"/>
      <c r="H843" s="143"/>
      <c r="I843" s="143"/>
      <c r="J843" s="143"/>
      <c r="K843" s="143"/>
      <c r="L843" s="143"/>
      <c r="M843" s="143"/>
      <c r="N843" s="143"/>
    </row>
    <row r="844" spans="1:14" s="142" customFormat="1" x14ac:dyDescent="0.3">
      <c r="A844" s="143"/>
      <c r="B844" s="143"/>
      <c r="C844" s="143"/>
      <c r="D844" s="143"/>
      <c r="E844" s="143"/>
      <c r="F844" s="143"/>
      <c r="G844" s="143"/>
      <c r="H844" s="143"/>
      <c r="I844" s="143"/>
      <c r="J844" s="143"/>
      <c r="K844" s="143"/>
      <c r="L844" s="143"/>
      <c r="M844" s="143"/>
      <c r="N844" s="143"/>
    </row>
    <row r="845" spans="1:14" s="142" customFormat="1" x14ac:dyDescent="0.3">
      <c r="A845" s="143"/>
      <c r="B845" s="143"/>
      <c r="C845" s="143"/>
      <c r="D845" s="143"/>
      <c r="E845" s="143"/>
      <c r="F845" s="143"/>
      <c r="G845" s="143"/>
      <c r="H845" s="143"/>
      <c r="I845" s="143"/>
      <c r="J845" s="143"/>
      <c r="K845" s="143"/>
      <c r="L845" s="143"/>
      <c r="M845" s="143"/>
      <c r="N845" s="143"/>
    </row>
    <row r="846" spans="1:14" s="142" customFormat="1" x14ac:dyDescent="0.3">
      <c r="A846" s="143"/>
      <c r="B846" s="143"/>
      <c r="C846" s="143"/>
      <c r="D846" s="143"/>
      <c r="E846" s="143"/>
      <c r="F846" s="143"/>
      <c r="G846" s="143"/>
      <c r="H846" s="143"/>
      <c r="I846" s="143"/>
      <c r="J846" s="143"/>
      <c r="K846" s="143"/>
      <c r="L846" s="143"/>
      <c r="M846" s="143"/>
      <c r="N846" s="143"/>
    </row>
    <row r="847" spans="1:14" s="142" customFormat="1" x14ac:dyDescent="0.3">
      <c r="A847" s="143"/>
      <c r="B847" s="143"/>
      <c r="C847" s="143"/>
      <c r="D847" s="143"/>
      <c r="E847" s="143"/>
      <c r="F847" s="143"/>
      <c r="G847" s="143"/>
      <c r="H847" s="143"/>
      <c r="I847" s="143"/>
      <c r="J847" s="143"/>
      <c r="K847" s="143"/>
      <c r="L847" s="143"/>
      <c r="M847" s="143"/>
      <c r="N847" s="143"/>
    </row>
    <row r="848" spans="1:14" s="142" customFormat="1" x14ac:dyDescent="0.3">
      <c r="A848" s="143"/>
      <c r="B848" s="143"/>
      <c r="C848" s="143"/>
      <c r="D848" s="143"/>
      <c r="E848" s="143"/>
      <c r="F848" s="143"/>
      <c r="G848" s="143"/>
      <c r="H848" s="143"/>
      <c r="I848" s="143"/>
      <c r="J848" s="143"/>
      <c r="K848" s="143"/>
      <c r="L848" s="143"/>
      <c r="M848" s="143"/>
      <c r="N848" s="143"/>
    </row>
    <row r="849" spans="1:14" s="142" customFormat="1" x14ac:dyDescent="0.3">
      <c r="A849" s="143"/>
      <c r="B849" s="143"/>
      <c r="C849" s="143"/>
      <c r="D849" s="143"/>
      <c r="E849" s="143"/>
      <c r="F849" s="143"/>
      <c r="G849" s="143"/>
      <c r="H849" s="143"/>
      <c r="I849" s="143"/>
      <c r="J849" s="143"/>
      <c r="K849" s="143"/>
      <c r="L849" s="143"/>
      <c r="M849" s="143"/>
      <c r="N849" s="143"/>
    </row>
    <row r="850" spans="1:14" s="142" customFormat="1" x14ac:dyDescent="0.3">
      <c r="A850" s="143"/>
      <c r="B850" s="143"/>
      <c r="C850" s="143"/>
      <c r="D850" s="143"/>
      <c r="E850" s="143"/>
      <c r="F850" s="143"/>
      <c r="G850" s="143"/>
      <c r="H850" s="143"/>
      <c r="I850" s="143"/>
      <c r="J850" s="143"/>
      <c r="K850" s="143"/>
      <c r="L850" s="143"/>
      <c r="M850" s="143"/>
      <c r="N850" s="143"/>
    </row>
    <row r="851" spans="1:14" s="142" customFormat="1" x14ac:dyDescent="0.3">
      <c r="A851" s="143"/>
      <c r="B851" s="143"/>
      <c r="C851" s="143"/>
      <c r="D851" s="143"/>
      <c r="E851" s="143"/>
      <c r="F851" s="143"/>
      <c r="G851" s="143"/>
      <c r="H851" s="143"/>
      <c r="I851" s="143"/>
      <c r="J851" s="143"/>
      <c r="K851" s="143"/>
      <c r="L851" s="143"/>
      <c r="M851" s="143"/>
      <c r="N851" s="143"/>
    </row>
    <row r="852" spans="1:14" s="142" customFormat="1" x14ac:dyDescent="0.3">
      <c r="A852" s="143"/>
      <c r="B852" s="143"/>
      <c r="C852" s="143"/>
      <c r="D852" s="143"/>
      <c r="E852" s="143"/>
      <c r="F852" s="143"/>
      <c r="G852" s="143"/>
      <c r="H852" s="143"/>
      <c r="I852" s="143"/>
      <c r="J852" s="143"/>
      <c r="K852" s="143"/>
      <c r="L852" s="143"/>
      <c r="M852" s="143"/>
      <c r="N852" s="143"/>
    </row>
    <row r="853" spans="1:14" s="142" customFormat="1" x14ac:dyDescent="0.3">
      <c r="A853" s="143"/>
      <c r="B853" s="143"/>
      <c r="C853" s="143"/>
      <c r="D853" s="143"/>
      <c r="E853" s="143"/>
      <c r="F853" s="143"/>
      <c r="G853" s="143"/>
      <c r="H853" s="143"/>
      <c r="I853" s="143"/>
      <c r="J853" s="143"/>
      <c r="K853" s="143"/>
      <c r="L853" s="143"/>
      <c r="M853" s="143"/>
      <c r="N853" s="143"/>
    </row>
    <row r="854" spans="1:14" s="142" customFormat="1" x14ac:dyDescent="0.3">
      <c r="A854" s="143"/>
      <c r="B854" s="143"/>
      <c r="C854" s="143"/>
      <c r="D854" s="143"/>
      <c r="E854" s="143"/>
      <c r="F854" s="143"/>
      <c r="G854" s="143"/>
      <c r="H854" s="143"/>
      <c r="I854" s="143"/>
      <c r="J854" s="143"/>
      <c r="K854" s="143"/>
      <c r="L854" s="143"/>
      <c r="M854" s="143"/>
      <c r="N854" s="143"/>
    </row>
    <row r="855" spans="1:14" s="142" customFormat="1" x14ac:dyDescent="0.3">
      <c r="A855" s="143"/>
      <c r="B855" s="143"/>
      <c r="C855" s="143"/>
      <c r="D855" s="143"/>
      <c r="E855" s="143"/>
      <c r="F855" s="143"/>
      <c r="G855" s="143"/>
      <c r="H855" s="143"/>
      <c r="I855" s="143"/>
      <c r="J855" s="143"/>
      <c r="K855" s="143"/>
      <c r="L855" s="143"/>
      <c r="M855" s="143"/>
      <c r="N855" s="143"/>
    </row>
    <row r="856" spans="1:14" s="142" customFormat="1" x14ac:dyDescent="0.3">
      <c r="A856" s="143"/>
      <c r="B856" s="143"/>
      <c r="C856" s="143"/>
      <c r="D856" s="143"/>
      <c r="E856" s="143"/>
      <c r="F856" s="143"/>
      <c r="G856" s="143"/>
      <c r="H856" s="143"/>
      <c r="I856" s="143"/>
      <c r="J856" s="143"/>
      <c r="K856" s="143"/>
      <c r="L856" s="143"/>
      <c r="M856" s="143"/>
      <c r="N856" s="143"/>
    </row>
    <row r="857" spans="1:14" s="142" customFormat="1" x14ac:dyDescent="0.3">
      <c r="A857" s="143"/>
      <c r="B857" s="143"/>
      <c r="C857" s="143"/>
      <c r="D857" s="143"/>
      <c r="E857" s="143"/>
      <c r="F857" s="143"/>
      <c r="G857" s="143"/>
      <c r="H857" s="143"/>
      <c r="I857" s="143"/>
      <c r="J857" s="143"/>
      <c r="K857" s="143"/>
      <c r="L857" s="143"/>
      <c r="M857" s="143"/>
      <c r="N857" s="143"/>
    </row>
    <row r="858" spans="1:14" s="142" customFormat="1" x14ac:dyDescent="0.3">
      <c r="A858" s="143"/>
      <c r="B858" s="143"/>
      <c r="C858" s="143"/>
      <c r="D858" s="143"/>
      <c r="E858" s="143"/>
      <c r="F858" s="143"/>
      <c r="G858" s="143"/>
      <c r="H858" s="143"/>
      <c r="I858" s="143"/>
      <c r="J858" s="143"/>
      <c r="K858" s="143"/>
      <c r="L858" s="143"/>
      <c r="M858" s="143"/>
      <c r="N858" s="143"/>
    </row>
    <row r="859" spans="1:14" s="142" customFormat="1" x14ac:dyDescent="0.3">
      <c r="A859" s="143"/>
      <c r="B859" s="143"/>
      <c r="C859" s="143"/>
      <c r="D859" s="143"/>
      <c r="E859" s="143"/>
      <c r="F859" s="143"/>
      <c r="G859" s="143"/>
      <c r="H859" s="143"/>
      <c r="I859" s="143"/>
      <c r="J859" s="143"/>
      <c r="K859" s="143"/>
      <c r="L859" s="143"/>
      <c r="M859" s="143"/>
      <c r="N859" s="143"/>
    </row>
    <row r="860" spans="1:14" s="142" customFormat="1" x14ac:dyDescent="0.3">
      <c r="A860" s="143"/>
      <c r="B860" s="143"/>
      <c r="C860" s="143"/>
      <c r="D860" s="143"/>
      <c r="E860" s="143"/>
      <c r="F860" s="143"/>
      <c r="G860" s="143"/>
      <c r="H860" s="143"/>
      <c r="I860" s="143"/>
      <c r="J860" s="143"/>
      <c r="K860" s="143"/>
      <c r="L860" s="143"/>
      <c r="M860" s="143"/>
      <c r="N860" s="143"/>
    </row>
    <row r="861" spans="1:14" s="142" customFormat="1" x14ac:dyDescent="0.3">
      <c r="A861" s="143"/>
      <c r="B861" s="143"/>
      <c r="C861" s="143"/>
      <c r="D861" s="143"/>
      <c r="E861" s="143"/>
      <c r="F861" s="143"/>
      <c r="G861" s="143"/>
      <c r="H861" s="143"/>
      <c r="I861" s="143"/>
      <c r="J861" s="143"/>
      <c r="K861" s="143"/>
      <c r="L861" s="143"/>
      <c r="M861" s="143"/>
      <c r="N861" s="143"/>
    </row>
    <row r="862" spans="1:14" s="142" customFormat="1" x14ac:dyDescent="0.3">
      <c r="A862" s="143"/>
      <c r="B862" s="143"/>
      <c r="C862" s="143"/>
      <c r="D862" s="143"/>
      <c r="E862" s="143"/>
      <c r="F862" s="143"/>
      <c r="G862" s="143"/>
      <c r="H862" s="143"/>
      <c r="I862" s="143"/>
      <c r="J862" s="143"/>
      <c r="K862" s="143"/>
      <c r="L862" s="143"/>
      <c r="M862" s="143"/>
      <c r="N862" s="143"/>
    </row>
    <row r="863" spans="1:14" s="142" customFormat="1" x14ac:dyDescent="0.3">
      <c r="A863" s="143"/>
      <c r="B863" s="143"/>
      <c r="C863" s="143"/>
      <c r="D863" s="143"/>
      <c r="E863" s="143"/>
      <c r="F863" s="143"/>
      <c r="G863" s="143"/>
      <c r="H863" s="143"/>
      <c r="I863" s="143"/>
      <c r="J863" s="143"/>
      <c r="K863" s="143"/>
      <c r="L863" s="143"/>
      <c r="M863" s="143"/>
      <c r="N863" s="143"/>
    </row>
    <row r="864" spans="1:14" s="142" customFormat="1" x14ac:dyDescent="0.3">
      <c r="A864" s="143"/>
      <c r="B864" s="143"/>
      <c r="C864" s="143"/>
      <c r="D864" s="143"/>
      <c r="E864" s="143"/>
      <c r="F864" s="143"/>
      <c r="G864" s="143"/>
      <c r="H864" s="143"/>
      <c r="I864" s="143"/>
      <c r="J864" s="143"/>
      <c r="K864" s="143"/>
      <c r="L864" s="143"/>
      <c r="M864" s="143"/>
      <c r="N864" s="143"/>
    </row>
    <row r="865" spans="1:14" s="142" customFormat="1" x14ac:dyDescent="0.3">
      <c r="A865" s="143"/>
      <c r="B865" s="143"/>
      <c r="C865" s="143"/>
      <c r="D865" s="143"/>
      <c r="E865" s="143"/>
      <c r="F865" s="143"/>
      <c r="G865" s="143"/>
      <c r="H865" s="143"/>
      <c r="I865" s="143"/>
      <c r="J865" s="143"/>
      <c r="K865" s="143"/>
      <c r="L865" s="143"/>
      <c r="M865" s="143"/>
      <c r="N865" s="143"/>
    </row>
    <row r="866" spans="1:14" s="142" customFormat="1" x14ac:dyDescent="0.3">
      <c r="A866" s="143"/>
      <c r="B866" s="143"/>
      <c r="C866" s="143"/>
      <c r="D866" s="143"/>
      <c r="E866" s="143"/>
      <c r="F866" s="143"/>
      <c r="G866" s="143"/>
      <c r="H866" s="143"/>
      <c r="I866" s="143"/>
      <c r="J866" s="143"/>
      <c r="K866" s="143"/>
      <c r="L866" s="143"/>
      <c r="M866" s="143"/>
      <c r="N866" s="143"/>
    </row>
    <row r="867" spans="1:14" s="142" customFormat="1" x14ac:dyDescent="0.3">
      <c r="A867" s="143"/>
      <c r="B867" s="143"/>
      <c r="C867" s="143"/>
      <c r="D867" s="143"/>
      <c r="E867" s="143"/>
      <c r="F867" s="143"/>
      <c r="G867" s="143"/>
      <c r="H867" s="143"/>
      <c r="I867" s="143"/>
      <c r="J867" s="143"/>
      <c r="K867" s="143"/>
      <c r="L867" s="143"/>
      <c r="M867" s="143"/>
      <c r="N867" s="143"/>
    </row>
    <row r="868" spans="1:14" s="142" customFormat="1" x14ac:dyDescent="0.3">
      <c r="A868" s="143"/>
      <c r="B868" s="143"/>
      <c r="C868" s="143"/>
      <c r="D868" s="143"/>
      <c r="E868" s="143"/>
      <c r="F868" s="143"/>
      <c r="G868" s="143"/>
      <c r="H868" s="143"/>
      <c r="I868" s="143"/>
      <c r="J868" s="143"/>
      <c r="K868" s="143"/>
      <c r="L868" s="143"/>
      <c r="M868" s="143"/>
      <c r="N868" s="143"/>
    </row>
    <row r="869" spans="1:14" s="142" customFormat="1" x14ac:dyDescent="0.3">
      <c r="A869" s="143"/>
      <c r="B869" s="143"/>
      <c r="C869" s="143"/>
      <c r="D869" s="143"/>
      <c r="E869" s="143"/>
      <c r="F869" s="143"/>
      <c r="G869" s="143"/>
      <c r="H869" s="143"/>
      <c r="I869" s="143"/>
      <c r="J869" s="143"/>
      <c r="K869" s="143"/>
      <c r="L869" s="143"/>
      <c r="M869" s="143"/>
      <c r="N869" s="143"/>
    </row>
    <row r="870" spans="1:14" s="142" customFormat="1" x14ac:dyDescent="0.3">
      <c r="A870" s="143"/>
      <c r="B870" s="143"/>
      <c r="C870" s="143"/>
      <c r="D870" s="143"/>
      <c r="E870" s="143"/>
      <c r="F870" s="143"/>
      <c r="G870" s="143"/>
      <c r="H870" s="143"/>
      <c r="I870" s="143"/>
      <c r="J870" s="143"/>
      <c r="K870" s="143"/>
      <c r="L870" s="143"/>
      <c r="M870" s="143"/>
      <c r="N870" s="143"/>
    </row>
    <row r="871" spans="1:14" s="142" customFormat="1" x14ac:dyDescent="0.3">
      <c r="A871" s="143"/>
      <c r="B871" s="143"/>
      <c r="C871" s="143"/>
      <c r="D871" s="143"/>
      <c r="E871" s="143"/>
      <c r="F871" s="143"/>
      <c r="G871" s="143"/>
      <c r="H871" s="143"/>
      <c r="I871" s="143"/>
      <c r="J871" s="143"/>
      <c r="K871" s="143"/>
      <c r="L871" s="143"/>
      <c r="M871" s="143"/>
      <c r="N871" s="143"/>
    </row>
    <row r="872" spans="1:14" s="142" customFormat="1" x14ac:dyDescent="0.3">
      <c r="A872" s="143"/>
      <c r="B872" s="143"/>
      <c r="C872" s="143"/>
      <c r="D872" s="143"/>
      <c r="E872" s="143"/>
      <c r="F872" s="143"/>
      <c r="G872" s="143"/>
      <c r="H872" s="143"/>
      <c r="I872" s="143"/>
      <c r="J872" s="143"/>
      <c r="K872" s="143"/>
      <c r="L872" s="143"/>
      <c r="M872" s="143"/>
      <c r="N872" s="143"/>
    </row>
    <row r="873" spans="1:14" s="142" customFormat="1" x14ac:dyDescent="0.3">
      <c r="A873" s="143"/>
      <c r="B873" s="143"/>
      <c r="C873" s="143"/>
      <c r="D873" s="143"/>
      <c r="E873" s="143"/>
      <c r="F873" s="143"/>
      <c r="G873" s="143"/>
      <c r="H873" s="143"/>
      <c r="I873" s="143"/>
      <c r="J873" s="143"/>
      <c r="K873" s="143"/>
      <c r="L873" s="143"/>
      <c r="M873" s="143"/>
      <c r="N873" s="143"/>
    </row>
    <row r="874" spans="1:14" s="142" customFormat="1" x14ac:dyDescent="0.3">
      <c r="A874" s="143"/>
      <c r="B874" s="143"/>
      <c r="C874" s="143"/>
      <c r="D874" s="143"/>
      <c r="E874" s="143"/>
      <c r="F874" s="143"/>
      <c r="G874" s="143"/>
      <c r="H874" s="143"/>
      <c r="I874" s="143"/>
      <c r="J874" s="143"/>
      <c r="K874" s="143"/>
      <c r="L874" s="143"/>
      <c r="M874" s="143"/>
      <c r="N874" s="143"/>
    </row>
    <row r="875" spans="1:14" s="142" customFormat="1" x14ac:dyDescent="0.3">
      <c r="A875" s="143"/>
      <c r="B875" s="143"/>
      <c r="C875" s="143"/>
      <c r="D875" s="143"/>
      <c r="E875" s="143"/>
      <c r="F875" s="143"/>
      <c r="G875" s="143"/>
      <c r="H875" s="143"/>
      <c r="I875" s="143"/>
      <c r="J875" s="143"/>
      <c r="K875" s="143"/>
      <c r="L875" s="143"/>
      <c r="M875" s="143"/>
      <c r="N875" s="143"/>
    </row>
  </sheetData>
  <mergeCells count="21">
    <mergeCell ref="F7:O7"/>
    <mergeCell ref="F8:O8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7:K17"/>
    <mergeCell ref="L17:M17"/>
    <mergeCell ref="N17:N18"/>
    <mergeCell ref="O17:O18"/>
    <mergeCell ref="F6:O6"/>
    <mergeCell ref="A1:O1"/>
    <mergeCell ref="A2:O2"/>
    <mergeCell ref="A3:O3"/>
    <mergeCell ref="A4:O4"/>
    <mergeCell ref="A5:O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808"/>
  <sheetViews>
    <sheetView workbookViewId="0">
      <selection activeCell="G30" sqref="G30"/>
    </sheetView>
  </sheetViews>
  <sheetFormatPr baseColWidth="10" defaultColWidth="11.42578125" defaultRowHeight="15.75" x14ac:dyDescent="0.3"/>
  <cols>
    <col min="1" max="1" width="5.5703125" style="2" customWidth="1"/>
    <col min="2" max="2" width="5.28515625" style="2" customWidth="1"/>
    <col min="3" max="4" width="5" style="2" customWidth="1"/>
    <col min="5" max="5" width="5.28515625" style="2" customWidth="1"/>
    <col min="6" max="6" width="57.28515625" style="2" customWidth="1"/>
    <col min="7" max="7" width="15.85546875" style="2" customWidth="1"/>
    <col min="8" max="8" width="14.28515625" style="2" customWidth="1"/>
    <col min="9" max="9" width="14.85546875" style="2" customWidth="1"/>
    <col min="10" max="10" width="15.5703125" style="2" customWidth="1"/>
    <col min="11" max="11" width="11.42578125" style="1"/>
    <col min="12" max="58" width="11.42578125" style="142"/>
    <col min="59" max="16384" width="11.42578125" style="1"/>
  </cols>
  <sheetData>
    <row r="1" spans="1:11" ht="15.75" customHeight="1" x14ac:dyDescent="0.2">
      <c r="A1" s="582" t="str">
        <f>+[5]PPNE1!B1</f>
        <v>"Año del Desarrollo Agroforestal"</v>
      </c>
      <c r="B1" s="583"/>
      <c r="C1" s="583"/>
      <c r="D1" s="583"/>
      <c r="E1" s="583"/>
      <c r="F1" s="583"/>
      <c r="G1" s="583"/>
      <c r="H1" s="583"/>
      <c r="I1" s="583"/>
      <c r="J1" s="583"/>
      <c r="K1" s="584"/>
    </row>
    <row r="2" spans="1:11" ht="15.75" customHeight="1" x14ac:dyDescent="0.25">
      <c r="A2" s="585" t="s">
        <v>458</v>
      </c>
      <c r="B2" s="529"/>
      <c r="C2" s="529"/>
      <c r="D2" s="529"/>
      <c r="E2" s="529"/>
      <c r="F2" s="529"/>
      <c r="G2" s="529"/>
      <c r="H2" s="529"/>
      <c r="I2" s="529"/>
      <c r="J2" s="529"/>
      <c r="K2" s="530"/>
    </row>
    <row r="3" spans="1:11" ht="15.75" customHeight="1" x14ac:dyDescent="0.25">
      <c r="A3" s="586" t="s">
        <v>459</v>
      </c>
      <c r="B3" s="532"/>
      <c r="C3" s="532"/>
      <c r="D3" s="532"/>
      <c r="E3" s="532"/>
      <c r="F3" s="532"/>
      <c r="G3" s="532"/>
      <c r="H3" s="532"/>
      <c r="I3" s="532"/>
      <c r="J3" s="532"/>
      <c r="K3" s="533"/>
    </row>
    <row r="4" spans="1:11" ht="15.75" customHeight="1" x14ac:dyDescent="0.2">
      <c r="A4" s="534" t="s">
        <v>321</v>
      </c>
      <c r="B4" s="535"/>
      <c r="C4" s="535"/>
      <c r="D4" s="535"/>
      <c r="E4" s="535"/>
      <c r="F4" s="535"/>
      <c r="G4" s="535"/>
      <c r="H4" s="535"/>
      <c r="I4" s="535"/>
      <c r="J4" s="535"/>
      <c r="K4" s="536"/>
    </row>
    <row r="5" spans="1:11" ht="15.75" customHeight="1" x14ac:dyDescent="0.2">
      <c r="A5" s="534">
        <f>+[5]PPNE1!C5</f>
        <v>2019</v>
      </c>
      <c r="B5" s="535"/>
      <c r="C5" s="535"/>
      <c r="D5" s="535"/>
      <c r="E5" s="535"/>
      <c r="F5" s="535"/>
      <c r="G5" s="535"/>
      <c r="H5" s="535"/>
      <c r="I5" s="535"/>
      <c r="J5" s="535"/>
      <c r="K5" s="536"/>
    </row>
    <row r="6" spans="1:11" ht="15.75" customHeight="1" x14ac:dyDescent="0.2">
      <c r="A6" s="14" t="s">
        <v>324</v>
      </c>
      <c r="B6" s="4"/>
      <c r="C6" s="4"/>
      <c r="D6" s="4"/>
      <c r="E6" s="4"/>
      <c r="F6" s="580" t="str">
        <f>+[5]PPNE1!B6</f>
        <v xml:space="preserve">Valdesia </v>
      </c>
      <c r="G6" s="580"/>
      <c r="H6" s="580"/>
      <c r="I6" s="580"/>
      <c r="J6" s="580"/>
      <c r="K6" s="581"/>
    </row>
    <row r="7" spans="1:11" ht="15.75" customHeight="1" x14ac:dyDescent="0.2">
      <c r="A7" s="42" t="s">
        <v>349</v>
      </c>
      <c r="B7" s="43"/>
      <c r="C7" s="43"/>
      <c r="D7" s="43"/>
      <c r="E7" s="43"/>
      <c r="F7" s="578">
        <f>+[5]PPNE1!B7</f>
        <v>0</v>
      </c>
      <c r="G7" s="578"/>
      <c r="H7" s="578"/>
      <c r="I7" s="578"/>
      <c r="J7" s="578"/>
      <c r="K7" s="587"/>
    </row>
    <row r="8" spans="1:11" ht="15.75" customHeight="1" x14ac:dyDescent="0.2">
      <c r="A8" s="44" t="s">
        <v>323</v>
      </c>
      <c r="B8" s="45"/>
      <c r="C8" s="45"/>
      <c r="D8" s="15"/>
      <c r="E8" s="45"/>
      <c r="F8" s="588">
        <f>+[5]PPNE1!B8</f>
        <v>0</v>
      </c>
      <c r="G8" s="588"/>
      <c r="H8" s="588"/>
      <c r="I8" s="588"/>
      <c r="J8" s="588"/>
      <c r="K8" s="589"/>
    </row>
    <row r="9" spans="1:11" ht="15.75" customHeight="1" x14ac:dyDescent="0.2">
      <c r="A9" s="48" t="s">
        <v>61</v>
      </c>
      <c r="B9" s="49"/>
      <c r="C9" s="49"/>
      <c r="D9" s="49"/>
      <c r="E9" s="49"/>
      <c r="F9" s="49"/>
      <c r="G9" s="49"/>
      <c r="H9" s="49"/>
      <c r="I9" s="49"/>
      <c r="J9" s="49"/>
      <c r="K9" s="50"/>
    </row>
    <row r="10" spans="1:11" ht="13.5" x14ac:dyDescent="0.25">
      <c r="A10" s="105" t="s">
        <v>322</v>
      </c>
      <c r="B10" s="3"/>
      <c r="C10" s="3"/>
      <c r="D10" s="3"/>
      <c r="E10" s="106"/>
      <c r="F10" s="107"/>
      <c r="G10" s="140">
        <f>+[5]PPNE3!F17</f>
        <v>300000000</v>
      </c>
      <c r="H10" s="104"/>
      <c r="I10" s="104"/>
      <c r="J10" s="104"/>
      <c r="K10" s="108"/>
    </row>
    <row r="11" spans="1:11" ht="13.5" x14ac:dyDescent="0.25">
      <c r="A11" s="105" t="s">
        <v>55</v>
      </c>
      <c r="B11" s="3"/>
      <c r="C11" s="3"/>
      <c r="D11" s="3"/>
      <c r="E11" s="106"/>
      <c r="F11" s="107"/>
      <c r="G11" s="140">
        <f>+[5]PPNE3!F23</f>
        <v>371890324.99599999</v>
      </c>
      <c r="H11" s="104"/>
      <c r="I11" s="104"/>
      <c r="J11" s="104"/>
      <c r="K11" s="108"/>
    </row>
    <row r="12" spans="1:11" ht="13.5" x14ac:dyDescent="0.25">
      <c r="A12" s="105" t="s">
        <v>472</v>
      </c>
      <c r="B12" s="3"/>
      <c r="C12" s="3"/>
      <c r="D12" s="3"/>
      <c r="E12" s="106"/>
      <c r="F12" s="107"/>
      <c r="G12" s="140">
        <f>+[5]PPNE3!F16</f>
        <v>0</v>
      </c>
      <c r="H12" s="104"/>
      <c r="I12" s="104"/>
      <c r="J12" s="104"/>
      <c r="K12" s="108"/>
    </row>
    <row r="13" spans="1:11" ht="13.5" x14ac:dyDescent="0.25">
      <c r="A13" s="105" t="s">
        <v>56</v>
      </c>
      <c r="B13" s="3"/>
      <c r="C13" s="3"/>
      <c r="D13" s="3"/>
      <c r="E13" s="106"/>
      <c r="F13" s="107"/>
      <c r="G13" s="140">
        <f>[5]PPNE3!F12+[5]PPNE3!F13+[5]PPNE3!F18+[5]PPNE3!F21+[5]PPNE3!F22</f>
        <v>0</v>
      </c>
      <c r="H13" s="104"/>
      <c r="I13" s="104"/>
      <c r="J13" s="104"/>
      <c r="K13" s="108"/>
    </row>
    <row r="14" spans="1:11" ht="13.5" x14ac:dyDescent="0.25">
      <c r="A14" s="109" t="s">
        <v>66</v>
      </c>
      <c r="B14" s="3"/>
      <c r="C14" s="3"/>
      <c r="D14" s="3"/>
      <c r="E14" s="106"/>
      <c r="F14" s="107"/>
      <c r="G14" s="141">
        <f>+[5]PPNE3!F19</f>
        <v>0</v>
      </c>
      <c r="H14" s="104"/>
      <c r="I14" s="104"/>
      <c r="J14" s="104"/>
      <c r="K14" s="108"/>
    </row>
    <row r="15" spans="1:11" ht="14.25" thickBot="1" x14ac:dyDescent="0.3">
      <c r="A15" s="93" t="s">
        <v>77</v>
      </c>
      <c r="B15" s="94"/>
      <c r="C15" s="94"/>
      <c r="D15" s="94"/>
      <c r="E15" s="95"/>
      <c r="F15" s="96"/>
      <c r="G15" s="97">
        <f>SUM(G10:G14)</f>
        <v>671890324.99600005</v>
      </c>
      <c r="H15" s="98"/>
      <c r="I15" s="98"/>
      <c r="J15" s="98"/>
      <c r="K15" s="99"/>
    </row>
    <row r="16" spans="1:11" ht="15.75" customHeight="1" thickTop="1" x14ac:dyDescent="0.2">
      <c r="A16" s="51" t="s">
        <v>62</v>
      </c>
      <c r="B16" s="46"/>
      <c r="C16" s="46"/>
      <c r="D16" s="46"/>
      <c r="E16" s="46"/>
      <c r="F16" s="46"/>
      <c r="G16" s="46"/>
      <c r="H16" s="46"/>
      <c r="I16" s="46"/>
      <c r="J16" s="46"/>
      <c r="K16" s="52"/>
    </row>
    <row r="17" spans="1:11" ht="19.5" customHeight="1" x14ac:dyDescent="0.2">
      <c r="A17" s="590" t="s">
        <v>78</v>
      </c>
      <c r="B17" s="590" t="s">
        <v>63</v>
      </c>
      <c r="C17" s="590" t="s">
        <v>4</v>
      </c>
      <c r="D17" s="590" t="s">
        <v>64</v>
      </c>
      <c r="E17" s="590" t="s">
        <v>27</v>
      </c>
      <c r="F17" s="591" t="s">
        <v>68</v>
      </c>
      <c r="G17" s="593" t="s">
        <v>65</v>
      </c>
      <c r="H17" s="593" t="s">
        <v>42</v>
      </c>
      <c r="I17" s="593" t="s">
        <v>473</v>
      </c>
      <c r="J17" s="596" t="s">
        <v>350</v>
      </c>
      <c r="K17" s="596" t="s">
        <v>26</v>
      </c>
    </row>
    <row r="18" spans="1:11" ht="44.25" customHeight="1" x14ac:dyDescent="0.2">
      <c r="A18" s="590"/>
      <c r="B18" s="590"/>
      <c r="C18" s="590"/>
      <c r="D18" s="590"/>
      <c r="E18" s="590"/>
      <c r="F18" s="592"/>
      <c r="G18" s="593"/>
      <c r="H18" s="593"/>
      <c r="I18" s="593"/>
      <c r="J18" s="597"/>
      <c r="K18" s="597"/>
    </row>
    <row r="19" spans="1:11" ht="12.75" x14ac:dyDescent="0.2">
      <c r="A19" s="80">
        <v>2</v>
      </c>
      <c r="B19" s="81"/>
      <c r="C19" s="81"/>
      <c r="D19" s="81"/>
      <c r="E19" s="81"/>
      <c r="F19" s="82" t="s">
        <v>10</v>
      </c>
      <c r="G19" s="83">
        <v>300000000</v>
      </c>
      <c r="H19" s="83">
        <v>371890325</v>
      </c>
      <c r="I19" s="83">
        <v>0</v>
      </c>
      <c r="J19" s="83">
        <v>671890324.99999988</v>
      </c>
      <c r="K19" s="117">
        <v>100.00000000000001</v>
      </c>
    </row>
    <row r="20" spans="1:11" ht="12.75" x14ac:dyDescent="0.2">
      <c r="A20" s="88">
        <v>2</v>
      </c>
      <c r="B20" s="89">
        <v>1</v>
      </c>
      <c r="C20" s="90"/>
      <c r="D20" s="90"/>
      <c r="E20" s="90"/>
      <c r="F20" s="91" t="s">
        <v>351</v>
      </c>
      <c r="G20" s="92">
        <v>300000000</v>
      </c>
      <c r="H20" s="92">
        <v>94942195.239999995</v>
      </c>
      <c r="I20" s="92">
        <v>0</v>
      </c>
      <c r="J20" s="92">
        <v>394942195.24000001</v>
      </c>
      <c r="K20" s="118">
        <v>58.780753427279976</v>
      </c>
    </row>
    <row r="21" spans="1:11" ht="12.75" x14ac:dyDescent="0.2">
      <c r="A21" s="86">
        <v>2</v>
      </c>
      <c r="B21" s="84">
        <v>1</v>
      </c>
      <c r="C21" s="84">
        <v>1</v>
      </c>
      <c r="D21" s="84"/>
      <c r="E21" s="84"/>
      <c r="F21" s="87" t="s">
        <v>79</v>
      </c>
      <c r="G21" s="85">
        <v>262655342</v>
      </c>
      <c r="H21" s="85">
        <v>83353200</v>
      </c>
      <c r="I21" s="85">
        <v>0</v>
      </c>
      <c r="J21" s="85">
        <v>346008542</v>
      </c>
      <c r="K21" s="119">
        <v>51.497771157815087</v>
      </c>
    </row>
    <row r="22" spans="1:11" ht="12.75" x14ac:dyDescent="0.2">
      <c r="A22" s="64">
        <v>2</v>
      </c>
      <c r="B22" s="65">
        <v>1</v>
      </c>
      <c r="C22" s="65">
        <v>1</v>
      </c>
      <c r="D22" s="65">
        <v>1</v>
      </c>
      <c r="E22" s="65"/>
      <c r="F22" s="53" t="s">
        <v>80</v>
      </c>
      <c r="G22" s="79">
        <v>0</v>
      </c>
      <c r="H22" s="79">
        <v>21000000</v>
      </c>
      <c r="I22" s="79">
        <v>0</v>
      </c>
      <c r="J22" s="79">
        <v>21000000</v>
      </c>
      <c r="K22" s="120">
        <v>3.1255101046439395</v>
      </c>
    </row>
    <row r="23" spans="1:11" ht="12.75" x14ac:dyDescent="0.2">
      <c r="A23" s="56">
        <v>2</v>
      </c>
      <c r="B23" s="57">
        <v>1</v>
      </c>
      <c r="C23" s="57">
        <v>1</v>
      </c>
      <c r="D23" s="57">
        <v>1</v>
      </c>
      <c r="E23" s="57" t="s">
        <v>308</v>
      </c>
      <c r="F23" s="54" t="s">
        <v>352</v>
      </c>
      <c r="G23" s="55"/>
      <c r="H23" s="55"/>
      <c r="I23" s="55"/>
      <c r="J23" s="55">
        <f t="shared" ref="J23:J28" si="0">SUBTOTAL(9,G23:I23)</f>
        <v>0</v>
      </c>
      <c r="K23" s="110">
        <f t="shared" ref="K23:K28" si="1">IFERROR(J23/$J$19*100,"0.00")</f>
        <v>0</v>
      </c>
    </row>
    <row r="24" spans="1:11" ht="12.75" x14ac:dyDescent="0.2">
      <c r="A24" s="56">
        <v>2</v>
      </c>
      <c r="B24" s="57">
        <v>1</v>
      </c>
      <c r="C24" s="57">
        <v>1</v>
      </c>
      <c r="D24" s="57">
        <v>1</v>
      </c>
      <c r="E24" s="57" t="s">
        <v>309</v>
      </c>
      <c r="F24" s="58" t="s">
        <v>81</v>
      </c>
      <c r="G24" s="55"/>
      <c r="H24" s="55"/>
      <c r="I24" s="55"/>
      <c r="J24" s="55">
        <f t="shared" si="0"/>
        <v>0</v>
      </c>
      <c r="K24" s="110">
        <f t="shared" si="1"/>
        <v>0</v>
      </c>
    </row>
    <row r="25" spans="1:11" ht="12.75" x14ac:dyDescent="0.2">
      <c r="A25" s="56">
        <v>2</v>
      </c>
      <c r="B25" s="57">
        <v>1</v>
      </c>
      <c r="C25" s="57">
        <v>1</v>
      </c>
      <c r="D25" s="57">
        <v>1</v>
      </c>
      <c r="E25" s="57" t="s">
        <v>310</v>
      </c>
      <c r="F25" s="58" t="s">
        <v>353</v>
      </c>
      <c r="G25" s="55">
        <v>0</v>
      </c>
      <c r="H25" s="55"/>
      <c r="I25" s="55"/>
      <c r="J25" s="55">
        <f t="shared" si="0"/>
        <v>0</v>
      </c>
      <c r="K25" s="110">
        <f t="shared" si="1"/>
        <v>0</v>
      </c>
    </row>
    <row r="26" spans="1:11" ht="12.75" x14ac:dyDescent="0.2">
      <c r="A26" s="56">
        <v>2</v>
      </c>
      <c r="B26" s="57">
        <v>1</v>
      </c>
      <c r="C26" s="57">
        <v>1</v>
      </c>
      <c r="D26" s="57">
        <v>1</v>
      </c>
      <c r="E26" s="57" t="s">
        <v>311</v>
      </c>
      <c r="F26" s="58" t="s">
        <v>82</v>
      </c>
      <c r="G26" s="55"/>
      <c r="H26" s="55"/>
      <c r="I26" s="55"/>
      <c r="J26" s="55">
        <f t="shared" si="0"/>
        <v>0</v>
      </c>
      <c r="K26" s="110">
        <f t="shared" si="1"/>
        <v>0</v>
      </c>
    </row>
    <row r="27" spans="1:11" ht="12.75" x14ac:dyDescent="0.2">
      <c r="A27" s="56">
        <v>2</v>
      </c>
      <c r="B27" s="57">
        <v>1</v>
      </c>
      <c r="C27" s="57">
        <v>1</v>
      </c>
      <c r="D27" s="57">
        <v>1</v>
      </c>
      <c r="E27" s="57" t="s">
        <v>315</v>
      </c>
      <c r="F27" s="58" t="s">
        <v>83</v>
      </c>
      <c r="G27" s="55"/>
      <c r="H27" s="55">
        <v>21000000</v>
      </c>
      <c r="I27" s="55"/>
      <c r="J27" s="55">
        <f t="shared" si="0"/>
        <v>21000000</v>
      </c>
      <c r="K27" s="110">
        <f t="shared" si="1"/>
        <v>3.1255101046439395</v>
      </c>
    </row>
    <row r="28" spans="1:11" ht="12.75" x14ac:dyDescent="0.2">
      <c r="A28" s="56">
        <v>2</v>
      </c>
      <c r="B28" s="57">
        <v>1</v>
      </c>
      <c r="C28" s="57">
        <v>1</v>
      </c>
      <c r="D28" s="57">
        <v>1</v>
      </c>
      <c r="E28" s="57" t="s">
        <v>354</v>
      </c>
      <c r="F28" s="58" t="s">
        <v>355</v>
      </c>
      <c r="G28" s="55"/>
      <c r="H28" s="55" t="s">
        <v>1399</v>
      </c>
      <c r="I28" s="55"/>
      <c r="J28" s="55">
        <f t="shared" si="0"/>
        <v>0</v>
      </c>
      <c r="K28" s="110">
        <f t="shared" si="1"/>
        <v>0</v>
      </c>
    </row>
    <row r="29" spans="1:11" ht="12.75" x14ac:dyDescent="0.2">
      <c r="A29" s="64">
        <v>2</v>
      </c>
      <c r="B29" s="65">
        <v>1</v>
      </c>
      <c r="C29" s="65">
        <v>1</v>
      </c>
      <c r="D29" s="65">
        <v>2</v>
      </c>
      <c r="E29" s="65"/>
      <c r="F29" s="53" t="s">
        <v>84</v>
      </c>
      <c r="G29" s="79">
        <v>242655342</v>
      </c>
      <c r="H29" s="79">
        <v>55015200</v>
      </c>
      <c r="I29" s="79">
        <v>0</v>
      </c>
      <c r="J29" s="79">
        <v>297670542</v>
      </c>
      <c r="K29" s="120">
        <v>44.303442232182768</v>
      </c>
    </row>
    <row r="30" spans="1:11" ht="12.75" x14ac:dyDescent="0.2">
      <c r="A30" s="56">
        <v>2</v>
      </c>
      <c r="B30" s="57">
        <v>1</v>
      </c>
      <c r="C30" s="57">
        <v>1</v>
      </c>
      <c r="D30" s="57">
        <v>2</v>
      </c>
      <c r="E30" s="57" t="s">
        <v>308</v>
      </c>
      <c r="F30" s="58" t="s">
        <v>85</v>
      </c>
      <c r="G30" s="55">
        <v>242655342</v>
      </c>
      <c r="H30" s="55">
        <v>41000000</v>
      </c>
      <c r="I30" s="55"/>
      <c r="J30" s="55">
        <f t="shared" ref="J30:J36" si="2">SUBTOTAL(9,G30:I30)</f>
        <v>283655342</v>
      </c>
      <c r="K30" s="110">
        <f t="shared" ref="K30:K36" si="3">IFERROR(J30/$J$19*100,"0.00")</f>
        <v>42.217506555106304</v>
      </c>
    </row>
    <row r="31" spans="1:11" ht="12.75" x14ac:dyDescent="0.2">
      <c r="A31" s="56">
        <v>2</v>
      </c>
      <c r="B31" s="57">
        <v>1</v>
      </c>
      <c r="C31" s="57">
        <v>1</v>
      </c>
      <c r="D31" s="57">
        <v>2</v>
      </c>
      <c r="E31" s="57" t="s">
        <v>309</v>
      </c>
      <c r="F31" s="58" t="s">
        <v>86</v>
      </c>
      <c r="G31" s="55"/>
      <c r="H31" s="55"/>
      <c r="I31" s="55"/>
      <c r="J31" s="55">
        <f t="shared" si="2"/>
        <v>0</v>
      </c>
      <c r="K31" s="110">
        <f t="shared" si="3"/>
        <v>0</v>
      </c>
    </row>
    <row r="32" spans="1:11" ht="12.75" x14ac:dyDescent="0.2">
      <c r="A32" s="56">
        <v>2</v>
      </c>
      <c r="B32" s="57">
        <v>1</v>
      </c>
      <c r="C32" s="57">
        <v>1</v>
      </c>
      <c r="D32" s="57">
        <v>2</v>
      </c>
      <c r="E32" s="57" t="s">
        <v>310</v>
      </c>
      <c r="F32" s="58" t="s">
        <v>43</v>
      </c>
      <c r="G32" s="55"/>
      <c r="H32" s="55">
        <v>7215200</v>
      </c>
      <c r="I32" s="55">
        <v>0</v>
      </c>
      <c r="J32" s="55">
        <f t="shared" si="2"/>
        <v>7215200</v>
      </c>
      <c r="K32" s="110">
        <f t="shared" si="3"/>
        <v>1.0738657384298549</v>
      </c>
    </row>
    <row r="33" spans="1:11" ht="12.75" x14ac:dyDescent="0.2">
      <c r="A33" s="56">
        <v>2</v>
      </c>
      <c r="B33" s="57">
        <v>1</v>
      </c>
      <c r="C33" s="57">
        <v>1</v>
      </c>
      <c r="D33" s="57">
        <v>2</v>
      </c>
      <c r="E33" s="57" t="s">
        <v>311</v>
      </c>
      <c r="F33" s="58" t="s">
        <v>87</v>
      </c>
      <c r="G33" s="55"/>
      <c r="H33" s="55">
        <v>6800000</v>
      </c>
      <c r="I33" s="55">
        <v>0</v>
      </c>
      <c r="J33" s="55">
        <f t="shared" si="2"/>
        <v>6800000</v>
      </c>
      <c r="K33" s="110">
        <f t="shared" si="3"/>
        <v>1.0120699386466088</v>
      </c>
    </row>
    <row r="34" spans="1:11" ht="12.75" x14ac:dyDescent="0.2">
      <c r="A34" s="56">
        <v>2</v>
      </c>
      <c r="B34" s="57">
        <v>1</v>
      </c>
      <c r="C34" s="57">
        <v>1</v>
      </c>
      <c r="D34" s="57">
        <v>2</v>
      </c>
      <c r="E34" s="57" t="s">
        <v>315</v>
      </c>
      <c r="F34" s="58" t="s">
        <v>88</v>
      </c>
      <c r="G34" s="55"/>
      <c r="H34" s="55"/>
      <c r="I34" s="55"/>
      <c r="J34" s="55">
        <f t="shared" si="2"/>
        <v>0</v>
      </c>
      <c r="K34" s="110">
        <f t="shared" si="3"/>
        <v>0</v>
      </c>
    </row>
    <row r="35" spans="1:11" ht="12.75" x14ac:dyDescent="0.2">
      <c r="A35" s="56">
        <v>2</v>
      </c>
      <c r="B35" s="57">
        <v>1</v>
      </c>
      <c r="C35" s="57">
        <v>1</v>
      </c>
      <c r="D35" s="57">
        <v>2</v>
      </c>
      <c r="E35" s="57" t="s">
        <v>354</v>
      </c>
      <c r="F35" s="58" t="s">
        <v>89</v>
      </c>
      <c r="G35" s="55"/>
      <c r="H35" s="55"/>
      <c r="I35" s="55"/>
      <c r="J35" s="55">
        <f t="shared" si="2"/>
        <v>0</v>
      </c>
      <c r="K35" s="110">
        <f t="shared" si="3"/>
        <v>0</v>
      </c>
    </row>
    <row r="36" spans="1:11" ht="12.75" x14ac:dyDescent="0.2">
      <c r="A36" s="56">
        <v>2</v>
      </c>
      <c r="B36" s="57">
        <v>1</v>
      </c>
      <c r="C36" s="57">
        <v>1</v>
      </c>
      <c r="D36" s="57">
        <v>2</v>
      </c>
      <c r="E36" s="57" t="s">
        <v>356</v>
      </c>
      <c r="F36" s="58" t="s">
        <v>45</v>
      </c>
      <c r="G36" s="55"/>
      <c r="H36" s="55"/>
      <c r="I36" s="55"/>
      <c r="J36" s="55">
        <f t="shared" si="2"/>
        <v>0</v>
      </c>
      <c r="K36" s="110">
        <f t="shared" si="3"/>
        <v>0</v>
      </c>
    </row>
    <row r="37" spans="1:11" ht="12.75" x14ac:dyDescent="0.2">
      <c r="A37" s="64">
        <v>2</v>
      </c>
      <c r="B37" s="65">
        <v>1</v>
      </c>
      <c r="C37" s="65">
        <v>1</v>
      </c>
      <c r="D37" s="65">
        <v>3</v>
      </c>
      <c r="E37" s="65"/>
      <c r="F37" s="53" t="s">
        <v>90</v>
      </c>
      <c r="G37" s="79">
        <v>0</v>
      </c>
      <c r="H37" s="79">
        <v>0</v>
      </c>
      <c r="I37" s="79">
        <v>0</v>
      </c>
      <c r="J37" s="79">
        <v>0</v>
      </c>
      <c r="K37" s="120">
        <v>0</v>
      </c>
    </row>
    <row r="38" spans="1:11" ht="12.75" x14ac:dyDescent="0.2">
      <c r="A38" s="56">
        <v>2</v>
      </c>
      <c r="B38" s="57">
        <v>1</v>
      </c>
      <c r="C38" s="57">
        <v>1</v>
      </c>
      <c r="D38" s="57">
        <v>3</v>
      </c>
      <c r="E38" s="57" t="s">
        <v>308</v>
      </c>
      <c r="F38" s="58" t="s">
        <v>90</v>
      </c>
      <c r="G38" s="55"/>
      <c r="H38" s="55"/>
      <c r="I38" s="55"/>
      <c r="J38" s="55">
        <f>SUBTOTAL(9,G38:I38)</f>
        <v>0</v>
      </c>
      <c r="K38" s="110">
        <f>IFERROR(J38/$J$19*100,"0.00")</f>
        <v>0</v>
      </c>
    </row>
    <row r="39" spans="1:11" ht="12.75" x14ac:dyDescent="0.2">
      <c r="A39" s="64">
        <v>2</v>
      </c>
      <c r="B39" s="65">
        <v>1</v>
      </c>
      <c r="C39" s="65">
        <v>1</v>
      </c>
      <c r="D39" s="65">
        <v>4</v>
      </c>
      <c r="E39" s="65"/>
      <c r="F39" s="53" t="s">
        <v>357</v>
      </c>
      <c r="G39" s="79">
        <v>20000000</v>
      </c>
      <c r="H39" s="79">
        <v>3738000</v>
      </c>
      <c r="I39" s="79">
        <v>0</v>
      </c>
      <c r="J39" s="79">
        <v>23738000</v>
      </c>
      <c r="K39" s="120">
        <v>3.5330170887637062</v>
      </c>
    </row>
    <row r="40" spans="1:11" ht="12.75" x14ac:dyDescent="0.2">
      <c r="A40" s="56">
        <v>2</v>
      </c>
      <c r="B40" s="57">
        <v>1</v>
      </c>
      <c r="C40" s="57">
        <v>1</v>
      </c>
      <c r="D40" s="57">
        <v>4</v>
      </c>
      <c r="E40" s="57" t="s">
        <v>308</v>
      </c>
      <c r="F40" s="58" t="s">
        <v>357</v>
      </c>
      <c r="G40" s="55">
        <v>20000000</v>
      </c>
      <c r="H40" s="55">
        <v>3738000</v>
      </c>
      <c r="I40" s="55"/>
      <c r="J40" s="55">
        <f>SUBTOTAL(9,G40:I40)</f>
        <v>23738000</v>
      </c>
      <c r="K40" s="110">
        <f>IFERROR(J40/$J$19*100,"0.00")</f>
        <v>3.5330170887637062</v>
      </c>
    </row>
    <row r="41" spans="1:11" ht="12.75" x14ac:dyDescent="0.2">
      <c r="A41" s="64">
        <v>2</v>
      </c>
      <c r="B41" s="65">
        <v>1</v>
      </c>
      <c r="C41" s="65">
        <v>1</v>
      </c>
      <c r="D41" s="65">
        <v>5</v>
      </c>
      <c r="E41" s="65"/>
      <c r="F41" s="53" t="s">
        <v>358</v>
      </c>
      <c r="G41" s="79">
        <v>0</v>
      </c>
      <c r="H41" s="79">
        <v>3600000</v>
      </c>
      <c r="I41" s="79">
        <v>0</v>
      </c>
      <c r="J41" s="79">
        <v>3600000</v>
      </c>
      <c r="K41" s="120">
        <v>0.53580173222467531</v>
      </c>
    </row>
    <row r="42" spans="1:11" ht="12.75" x14ac:dyDescent="0.2">
      <c r="A42" s="56">
        <v>2</v>
      </c>
      <c r="B42" s="57">
        <v>1</v>
      </c>
      <c r="C42" s="57">
        <v>1</v>
      </c>
      <c r="D42" s="57">
        <v>5</v>
      </c>
      <c r="E42" s="57" t="s">
        <v>308</v>
      </c>
      <c r="F42" s="59" t="s">
        <v>358</v>
      </c>
      <c r="G42" s="55"/>
      <c r="H42" s="55"/>
      <c r="I42" s="55"/>
      <c r="J42" s="55">
        <f>SUBTOTAL(9,G42:I42)</f>
        <v>0</v>
      </c>
      <c r="K42" s="110">
        <f>IFERROR(J42/$J$19*100,"0.00")</f>
        <v>0</v>
      </c>
    </row>
    <row r="43" spans="1:11" ht="12.75" x14ac:dyDescent="0.2">
      <c r="A43" s="56">
        <v>2</v>
      </c>
      <c r="B43" s="57">
        <v>1</v>
      </c>
      <c r="C43" s="57">
        <v>1</v>
      </c>
      <c r="D43" s="57">
        <v>5</v>
      </c>
      <c r="E43" s="57" t="s">
        <v>309</v>
      </c>
      <c r="F43" s="58" t="s">
        <v>91</v>
      </c>
      <c r="G43" s="55"/>
      <c r="H43" s="55"/>
      <c r="I43" s="55"/>
      <c r="J43" s="55">
        <f>SUBTOTAL(9,G43:I43)</f>
        <v>0</v>
      </c>
      <c r="K43" s="110">
        <f>IFERROR(J43/$J$19*100,"0.00")</f>
        <v>0</v>
      </c>
    </row>
    <row r="44" spans="1:11" x14ac:dyDescent="0.3">
      <c r="A44" s="56">
        <v>2</v>
      </c>
      <c r="B44" s="57">
        <v>1</v>
      </c>
      <c r="C44" s="57">
        <v>1</v>
      </c>
      <c r="D44" s="57">
        <v>5</v>
      </c>
      <c r="E44" s="57" t="s">
        <v>310</v>
      </c>
      <c r="F44" s="58" t="s">
        <v>359</v>
      </c>
      <c r="G44" s="464"/>
      <c r="H44" s="55">
        <v>1680000</v>
      </c>
      <c r="I44" s="55"/>
      <c r="J44" s="55">
        <f>SUBTOTAL(9,H44:I44)</f>
        <v>1680000</v>
      </c>
      <c r="K44" s="110">
        <f>IFERROR(J44/$J$19*100,"0.00")</f>
        <v>0.25004080837151516</v>
      </c>
    </row>
    <row r="45" spans="1:11" x14ac:dyDescent="0.3">
      <c r="A45" s="56">
        <v>2</v>
      </c>
      <c r="B45" s="57">
        <v>1</v>
      </c>
      <c r="C45" s="57">
        <v>1</v>
      </c>
      <c r="D45" s="57">
        <v>5</v>
      </c>
      <c r="E45" s="57" t="s">
        <v>311</v>
      </c>
      <c r="F45" s="58" t="s">
        <v>312</v>
      </c>
      <c r="G45" s="464"/>
      <c r="H45" s="55">
        <v>1920000</v>
      </c>
      <c r="I45" s="55"/>
      <c r="J45" s="55">
        <f>SUBTOTAL(9,H45:I45)</f>
        <v>1920000</v>
      </c>
      <c r="K45" s="110">
        <f>IFERROR(J45/$J$19*100,"0.00")</f>
        <v>0.28576092385316015</v>
      </c>
    </row>
    <row r="46" spans="1:11" ht="12.75" x14ac:dyDescent="0.2">
      <c r="A46" s="64">
        <v>2</v>
      </c>
      <c r="B46" s="65">
        <v>1</v>
      </c>
      <c r="C46" s="65">
        <v>1</v>
      </c>
      <c r="D46" s="65">
        <v>6</v>
      </c>
      <c r="E46" s="65"/>
      <c r="F46" s="53" t="s">
        <v>360</v>
      </c>
      <c r="G46" s="79">
        <v>0</v>
      </c>
      <c r="H46" s="79">
        <v>0</v>
      </c>
      <c r="I46" s="79">
        <v>0</v>
      </c>
      <c r="J46" s="79">
        <v>0</v>
      </c>
      <c r="K46" s="120">
        <v>0</v>
      </c>
    </row>
    <row r="47" spans="1:11" ht="12.75" x14ac:dyDescent="0.2">
      <c r="A47" s="56">
        <v>2</v>
      </c>
      <c r="B47" s="57">
        <v>1</v>
      </c>
      <c r="C47" s="57">
        <v>1</v>
      </c>
      <c r="D47" s="57">
        <v>6</v>
      </c>
      <c r="E47" s="57" t="s">
        <v>308</v>
      </c>
      <c r="F47" s="58" t="s">
        <v>360</v>
      </c>
      <c r="G47" s="55"/>
      <c r="H47" s="55"/>
      <c r="I47" s="55"/>
      <c r="J47" s="55">
        <f>SUBTOTAL(9,G47:I47)</f>
        <v>0</v>
      </c>
      <c r="K47" s="110">
        <f>IFERROR(J47/$J$19*100,"0.00")</f>
        <v>0</v>
      </c>
    </row>
    <row r="48" spans="1:11" ht="12.75" x14ac:dyDescent="0.2">
      <c r="A48" s="86">
        <v>2</v>
      </c>
      <c r="B48" s="84">
        <v>1</v>
      </c>
      <c r="C48" s="84">
        <v>2</v>
      </c>
      <c r="D48" s="84"/>
      <c r="E48" s="84"/>
      <c r="F48" s="87" t="s">
        <v>28</v>
      </c>
      <c r="G48" s="85">
        <v>0</v>
      </c>
      <c r="H48" s="85">
        <v>2856000</v>
      </c>
      <c r="I48" s="85">
        <v>0</v>
      </c>
      <c r="J48" s="85">
        <v>2856000</v>
      </c>
      <c r="K48" s="119">
        <v>0.42506937423157576</v>
      </c>
    </row>
    <row r="49" spans="1:11" ht="12.75" x14ac:dyDescent="0.2">
      <c r="A49" s="64">
        <v>2</v>
      </c>
      <c r="B49" s="65">
        <v>1</v>
      </c>
      <c r="C49" s="65">
        <v>2</v>
      </c>
      <c r="D49" s="65">
        <v>1</v>
      </c>
      <c r="E49" s="65"/>
      <c r="F49" s="53" t="s">
        <v>92</v>
      </c>
      <c r="G49" s="79">
        <v>0</v>
      </c>
      <c r="H49" s="79">
        <v>0</v>
      </c>
      <c r="I49" s="79">
        <v>0</v>
      </c>
      <c r="J49" s="79">
        <v>0</v>
      </c>
      <c r="K49" s="120">
        <v>0</v>
      </c>
    </row>
    <row r="50" spans="1:11" ht="12.75" x14ac:dyDescent="0.2">
      <c r="A50" s="56">
        <v>2</v>
      </c>
      <c r="B50" s="57">
        <v>1</v>
      </c>
      <c r="C50" s="57">
        <v>2</v>
      </c>
      <c r="D50" s="57">
        <v>1</v>
      </c>
      <c r="E50" s="57" t="s">
        <v>308</v>
      </c>
      <c r="F50" s="58" t="s">
        <v>92</v>
      </c>
      <c r="G50" s="55"/>
      <c r="H50" s="55"/>
      <c r="I50" s="55"/>
      <c r="J50" s="55">
        <f>SUBTOTAL(9,G50:I50)</f>
        <v>0</v>
      </c>
      <c r="K50" s="110">
        <f>IFERROR(J50/$J$19*100,"0.00")</f>
        <v>0</v>
      </c>
    </row>
    <row r="51" spans="1:11" ht="12.75" x14ac:dyDescent="0.2">
      <c r="A51" s="64">
        <v>2</v>
      </c>
      <c r="B51" s="65">
        <v>1</v>
      </c>
      <c r="C51" s="65">
        <v>2</v>
      </c>
      <c r="D51" s="65">
        <v>2</v>
      </c>
      <c r="E51" s="65"/>
      <c r="F51" s="53" t="s">
        <v>93</v>
      </c>
      <c r="G51" s="79">
        <v>0</v>
      </c>
      <c r="H51" s="79">
        <v>2856000</v>
      </c>
      <c r="I51" s="79">
        <v>0</v>
      </c>
      <c r="J51" s="79">
        <v>2856000</v>
      </c>
      <c r="K51" s="120">
        <v>0.42506937423157576</v>
      </c>
    </row>
    <row r="52" spans="1:11" ht="12.75" x14ac:dyDescent="0.2">
      <c r="A52" s="56">
        <v>2</v>
      </c>
      <c r="B52" s="57">
        <v>1</v>
      </c>
      <c r="C52" s="57">
        <v>2</v>
      </c>
      <c r="D52" s="57">
        <v>2</v>
      </c>
      <c r="E52" s="57" t="s">
        <v>308</v>
      </c>
      <c r="F52" s="58" t="s">
        <v>94</v>
      </c>
      <c r="G52" s="55"/>
      <c r="H52" s="55"/>
      <c r="I52" s="55"/>
      <c r="J52" s="55">
        <f t="shared" ref="J52:J61" si="4">SUBTOTAL(9,G52:I52)</f>
        <v>0</v>
      </c>
      <c r="K52" s="110">
        <f t="shared" ref="K52:K61" si="5">IFERROR(J52/$J$19*100,"0.00")</f>
        <v>0</v>
      </c>
    </row>
    <row r="53" spans="1:11" ht="12.75" x14ac:dyDescent="0.2">
      <c r="A53" s="56">
        <v>2</v>
      </c>
      <c r="B53" s="57">
        <v>1</v>
      </c>
      <c r="C53" s="57">
        <v>2</v>
      </c>
      <c r="D53" s="57">
        <v>2</v>
      </c>
      <c r="E53" s="57" t="s">
        <v>309</v>
      </c>
      <c r="F53" s="58" t="s">
        <v>95</v>
      </c>
      <c r="G53" s="55"/>
      <c r="H53" s="55"/>
      <c r="I53" s="55"/>
      <c r="J53" s="55">
        <f t="shared" si="4"/>
        <v>0</v>
      </c>
      <c r="K53" s="110">
        <f t="shared" si="5"/>
        <v>0</v>
      </c>
    </row>
    <row r="54" spans="1:11" ht="22.5" x14ac:dyDescent="0.2">
      <c r="A54" s="56">
        <v>2</v>
      </c>
      <c r="B54" s="57">
        <v>1</v>
      </c>
      <c r="C54" s="57">
        <v>2</v>
      </c>
      <c r="D54" s="57">
        <v>2</v>
      </c>
      <c r="E54" s="57" t="s">
        <v>310</v>
      </c>
      <c r="F54" s="60" t="s">
        <v>96</v>
      </c>
      <c r="G54" s="55"/>
      <c r="H54" s="55"/>
      <c r="I54" s="55"/>
      <c r="J54" s="55">
        <f t="shared" si="4"/>
        <v>0</v>
      </c>
      <c r="K54" s="110">
        <f t="shared" si="5"/>
        <v>0</v>
      </c>
    </row>
    <row r="55" spans="1:11" ht="12.75" x14ac:dyDescent="0.2">
      <c r="A55" s="56">
        <v>2</v>
      </c>
      <c r="B55" s="57">
        <v>1</v>
      </c>
      <c r="C55" s="57">
        <v>2</v>
      </c>
      <c r="D55" s="57">
        <v>2</v>
      </c>
      <c r="E55" s="57" t="s">
        <v>311</v>
      </c>
      <c r="F55" s="58" t="s">
        <v>97</v>
      </c>
      <c r="G55" s="55"/>
      <c r="H55" s="55"/>
      <c r="I55" s="55"/>
      <c r="J55" s="55">
        <f t="shared" si="4"/>
        <v>0</v>
      </c>
      <c r="K55" s="110">
        <f t="shared" si="5"/>
        <v>0</v>
      </c>
    </row>
    <row r="56" spans="1:11" ht="12.75" x14ac:dyDescent="0.2">
      <c r="A56" s="56">
        <v>2</v>
      </c>
      <c r="B56" s="57">
        <v>1</v>
      </c>
      <c r="C56" s="57">
        <v>2</v>
      </c>
      <c r="D56" s="57">
        <v>2</v>
      </c>
      <c r="E56" s="57" t="s">
        <v>315</v>
      </c>
      <c r="F56" s="58" t="s">
        <v>98</v>
      </c>
      <c r="G56" s="55"/>
      <c r="H56" s="55">
        <v>2856000</v>
      </c>
      <c r="I56" s="55"/>
      <c r="J56" s="55">
        <f t="shared" si="4"/>
        <v>2856000</v>
      </c>
      <c r="K56" s="110">
        <f t="shared" si="5"/>
        <v>0.42506937423157576</v>
      </c>
    </row>
    <row r="57" spans="1:11" ht="12.75" x14ac:dyDescent="0.2">
      <c r="A57" s="56">
        <v>2</v>
      </c>
      <c r="B57" s="57">
        <v>1</v>
      </c>
      <c r="C57" s="57">
        <v>2</v>
      </c>
      <c r="D57" s="57">
        <v>2</v>
      </c>
      <c r="E57" s="57" t="s">
        <v>354</v>
      </c>
      <c r="F57" s="58" t="s">
        <v>99</v>
      </c>
      <c r="G57" s="55"/>
      <c r="H57" s="55"/>
      <c r="I57" s="55"/>
      <c r="J57" s="55">
        <f t="shared" si="4"/>
        <v>0</v>
      </c>
      <c r="K57" s="110">
        <f t="shared" si="5"/>
        <v>0</v>
      </c>
    </row>
    <row r="58" spans="1:11" ht="12.75" x14ac:dyDescent="0.2">
      <c r="A58" s="56">
        <v>2</v>
      </c>
      <c r="B58" s="57">
        <v>1</v>
      </c>
      <c r="C58" s="57">
        <v>2</v>
      </c>
      <c r="D58" s="57">
        <v>2</v>
      </c>
      <c r="E58" s="57" t="s">
        <v>356</v>
      </c>
      <c r="F58" s="58" t="s">
        <v>100</v>
      </c>
      <c r="G58" s="55"/>
      <c r="H58" s="55"/>
      <c r="I58" s="55"/>
      <c r="J58" s="55">
        <f t="shared" si="4"/>
        <v>0</v>
      </c>
      <c r="K58" s="110">
        <f t="shared" si="5"/>
        <v>0</v>
      </c>
    </row>
    <row r="59" spans="1:11" ht="12.75" x14ac:dyDescent="0.2">
      <c r="A59" s="56">
        <v>2</v>
      </c>
      <c r="B59" s="57">
        <v>1</v>
      </c>
      <c r="C59" s="57">
        <v>2</v>
      </c>
      <c r="D59" s="57">
        <v>2</v>
      </c>
      <c r="E59" s="57" t="s">
        <v>361</v>
      </c>
      <c r="F59" s="58" t="s">
        <v>101</v>
      </c>
      <c r="G59" s="55"/>
      <c r="H59" s="55"/>
      <c r="I59" s="55"/>
      <c r="J59" s="55">
        <f t="shared" si="4"/>
        <v>0</v>
      </c>
      <c r="K59" s="110">
        <f t="shared" si="5"/>
        <v>0</v>
      </c>
    </row>
    <row r="60" spans="1:11" ht="12.75" x14ac:dyDescent="0.2">
      <c r="A60" s="56">
        <v>2</v>
      </c>
      <c r="B60" s="57">
        <v>1</v>
      </c>
      <c r="C60" s="57">
        <v>2</v>
      </c>
      <c r="D60" s="57">
        <v>2</v>
      </c>
      <c r="E60" s="57" t="s">
        <v>362</v>
      </c>
      <c r="F60" s="58" t="s">
        <v>102</v>
      </c>
      <c r="G60" s="55"/>
      <c r="H60" s="55"/>
      <c r="I60" s="55"/>
      <c r="J60" s="55">
        <f t="shared" si="4"/>
        <v>0</v>
      </c>
      <c r="K60" s="110">
        <f t="shared" si="5"/>
        <v>0</v>
      </c>
    </row>
    <row r="61" spans="1:11" ht="12.75" x14ac:dyDescent="0.2">
      <c r="A61" s="56">
        <v>2</v>
      </c>
      <c r="B61" s="57">
        <v>1</v>
      </c>
      <c r="C61" s="57">
        <v>2</v>
      </c>
      <c r="D61" s="57">
        <v>2</v>
      </c>
      <c r="E61" s="57" t="s">
        <v>363</v>
      </c>
      <c r="F61" s="60" t="s">
        <v>103</v>
      </c>
      <c r="G61" s="55"/>
      <c r="H61" s="55"/>
      <c r="I61" s="55"/>
      <c r="J61" s="55">
        <f t="shared" si="4"/>
        <v>0</v>
      </c>
      <c r="K61" s="110">
        <f t="shared" si="5"/>
        <v>0</v>
      </c>
    </row>
    <row r="62" spans="1:11" ht="12.75" x14ac:dyDescent="0.2">
      <c r="A62" s="64">
        <v>2</v>
      </c>
      <c r="B62" s="65">
        <v>1</v>
      </c>
      <c r="C62" s="65">
        <v>2</v>
      </c>
      <c r="D62" s="65">
        <v>3</v>
      </c>
      <c r="E62" s="65"/>
      <c r="F62" s="53" t="s">
        <v>44</v>
      </c>
      <c r="G62" s="79">
        <v>0</v>
      </c>
      <c r="H62" s="79">
        <v>0</v>
      </c>
      <c r="I62" s="79">
        <v>0</v>
      </c>
      <c r="J62" s="79">
        <v>0</v>
      </c>
      <c r="K62" s="120">
        <v>0</v>
      </c>
    </row>
    <row r="63" spans="1:11" ht="12.75" x14ac:dyDescent="0.2">
      <c r="A63" s="56">
        <v>2</v>
      </c>
      <c r="B63" s="57">
        <v>1</v>
      </c>
      <c r="C63" s="57">
        <v>2</v>
      </c>
      <c r="D63" s="57">
        <v>3</v>
      </c>
      <c r="E63" s="57" t="s">
        <v>308</v>
      </c>
      <c r="F63" s="58" t="s">
        <v>44</v>
      </c>
      <c r="G63" s="55"/>
      <c r="H63" s="55"/>
      <c r="I63" s="55"/>
      <c r="J63" s="55">
        <f>SUBTOTAL(9,G63:I63)</f>
        <v>0</v>
      </c>
      <c r="K63" s="110">
        <f>IFERROR(J63/$J$19*100,"0.00")</f>
        <v>0</v>
      </c>
    </row>
    <row r="64" spans="1:11" ht="12.75" x14ac:dyDescent="0.2">
      <c r="A64" s="86">
        <v>2</v>
      </c>
      <c r="B64" s="84">
        <v>1</v>
      </c>
      <c r="C64" s="84">
        <v>3</v>
      </c>
      <c r="D64" s="84"/>
      <c r="E64" s="84"/>
      <c r="F64" s="87" t="s">
        <v>46</v>
      </c>
      <c r="G64" s="85">
        <v>0</v>
      </c>
      <c r="H64" s="85">
        <v>0</v>
      </c>
      <c r="I64" s="85">
        <v>0</v>
      </c>
      <c r="J64" s="85">
        <v>0</v>
      </c>
      <c r="K64" s="119">
        <v>0</v>
      </c>
    </row>
    <row r="65" spans="1:11" ht="12.75" x14ac:dyDescent="0.2">
      <c r="A65" s="64">
        <v>2</v>
      </c>
      <c r="B65" s="65">
        <v>1</v>
      </c>
      <c r="C65" s="65">
        <v>3</v>
      </c>
      <c r="D65" s="65">
        <v>1</v>
      </c>
      <c r="E65" s="65"/>
      <c r="F65" s="61" t="s">
        <v>104</v>
      </c>
      <c r="G65" s="79">
        <v>0</v>
      </c>
      <c r="H65" s="79">
        <v>0</v>
      </c>
      <c r="I65" s="79">
        <v>0</v>
      </c>
      <c r="J65" s="79">
        <v>0</v>
      </c>
      <c r="K65" s="120">
        <v>0</v>
      </c>
    </row>
    <row r="66" spans="1:11" ht="12.75" x14ac:dyDescent="0.2">
      <c r="A66" s="62">
        <v>2</v>
      </c>
      <c r="B66" s="57">
        <v>1</v>
      </c>
      <c r="C66" s="57">
        <v>3</v>
      </c>
      <c r="D66" s="57">
        <v>1</v>
      </c>
      <c r="E66" s="57" t="s">
        <v>308</v>
      </c>
      <c r="F66" s="63" t="s">
        <v>105</v>
      </c>
      <c r="G66" s="55"/>
      <c r="H66" s="55"/>
      <c r="I66" s="55"/>
      <c r="J66" s="55">
        <f>SUBTOTAL(9,G66:I66)</f>
        <v>0</v>
      </c>
      <c r="K66" s="110">
        <f>IFERROR(J66/$J$19*100,"0.00")</f>
        <v>0</v>
      </c>
    </row>
    <row r="67" spans="1:11" ht="12.75" x14ac:dyDescent="0.2">
      <c r="A67" s="62">
        <v>2</v>
      </c>
      <c r="B67" s="57">
        <v>1</v>
      </c>
      <c r="C67" s="57">
        <v>3</v>
      </c>
      <c r="D67" s="57">
        <v>1</v>
      </c>
      <c r="E67" s="57" t="s">
        <v>309</v>
      </c>
      <c r="F67" s="63" t="s">
        <v>106</v>
      </c>
      <c r="G67" s="55"/>
      <c r="H67" s="55"/>
      <c r="I67" s="55"/>
      <c r="J67" s="55">
        <f>SUBTOTAL(9,G67:I67)</f>
        <v>0</v>
      </c>
      <c r="K67" s="110">
        <f>IFERROR(J67/$J$19*100,"0.00")</f>
        <v>0</v>
      </c>
    </row>
    <row r="68" spans="1:11" ht="12.75" x14ac:dyDescent="0.2">
      <c r="A68" s="64">
        <v>2</v>
      </c>
      <c r="B68" s="65">
        <v>1</v>
      </c>
      <c r="C68" s="65">
        <v>3</v>
      </c>
      <c r="D68" s="65">
        <v>2</v>
      </c>
      <c r="E68" s="65"/>
      <c r="F68" s="61" t="s">
        <v>107</v>
      </c>
      <c r="G68" s="79">
        <v>0</v>
      </c>
      <c r="H68" s="79">
        <v>0</v>
      </c>
      <c r="I68" s="79">
        <v>0</v>
      </c>
      <c r="J68" s="79">
        <v>0</v>
      </c>
      <c r="K68" s="120">
        <v>0</v>
      </c>
    </row>
    <row r="69" spans="1:11" ht="12.75" x14ac:dyDescent="0.2">
      <c r="A69" s="62">
        <v>2</v>
      </c>
      <c r="B69" s="57">
        <v>1</v>
      </c>
      <c r="C69" s="57">
        <v>3</v>
      </c>
      <c r="D69" s="57">
        <v>2</v>
      </c>
      <c r="E69" s="57" t="s">
        <v>308</v>
      </c>
      <c r="F69" s="63" t="s">
        <v>108</v>
      </c>
      <c r="G69" s="55"/>
      <c r="H69" s="55"/>
      <c r="I69" s="55"/>
      <c r="J69" s="55">
        <f>SUBTOTAL(9,G69:I69)</f>
        <v>0</v>
      </c>
      <c r="K69" s="110">
        <f>IFERROR(J69/$J$19*100,"0.00")</f>
        <v>0</v>
      </c>
    </row>
    <row r="70" spans="1:11" ht="12.75" x14ac:dyDescent="0.2">
      <c r="A70" s="62">
        <v>2</v>
      </c>
      <c r="B70" s="57">
        <v>1</v>
      </c>
      <c r="C70" s="57">
        <v>3</v>
      </c>
      <c r="D70" s="57">
        <v>2</v>
      </c>
      <c r="E70" s="57" t="s">
        <v>309</v>
      </c>
      <c r="F70" s="63" t="s">
        <v>109</v>
      </c>
      <c r="G70" s="55"/>
      <c r="H70" s="55"/>
      <c r="I70" s="55"/>
      <c r="J70" s="55">
        <f>SUBTOTAL(9,G70:I70)</f>
        <v>0</v>
      </c>
      <c r="K70" s="110">
        <f>IFERROR(J70/$J$19*100,"0.00")</f>
        <v>0</v>
      </c>
    </row>
    <row r="71" spans="1:11" ht="12.75" x14ac:dyDescent="0.2">
      <c r="A71" s="86">
        <v>2</v>
      </c>
      <c r="B71" s="84">
        <v>1</v>
      </c>
      <c r="C71" s="84">
        <v>4</v>
      </c>
      <c r="D71" s="84"/>
      <c r="E71" s="84"/>
      <c r="F71" s="87" t="s">
        <v>47</v>
      </c>
      <c r="G71" s="85">
        <v>0</v>
      </c>
      <c r="H71" s="85">
        <v>0</v>
      </c>
      <c r="I71" s="85">
        <v>0</v>
      </c>
      <c r="J71" s="85">
        <v>0</v>
      </c>
      <c r="K71" s="119">
        <v>0</v>
      </c>
    </row>
    <row r="72" spans="1:11" ht="12.75" x14ac:dyDescent="0.2">
      <c r="A72" s="64">
        <v>2</v>
      </c>
      <c r="B72" s="65">
        <v>1</v>
      </c>
      <c r="C72" s="65">
        <v>4</v>
      </c>
      <c r="D72" s="65">
        <v>1</v>
      </c>
      <c r="E72" s="65"/>
      <c r="F72" s="61" t="s">
        <v>48</v>
      </c>
      <c r="G72" s="79">
        <v>0</v>
      </c>
      <c r="H72" s="79">
        <v>0</v>
      </c>
      <c r="I72" s="79">
        <v>0</v>
      </c>
      <c r="J72" s="79">
        <v>0</v>
      </c>
      <c r="K72" s="120">
        <v>0</v>
      </c>
    </row>
    <row r="73" spans="1:11" ht="12.75" x14ac:dyDescent="0.2">
      <c r="A73" s="56">
        <v>2</v>
      </c>
      <c r="B73" s="57">
        <v>1</v>
      </c>
      <c r="C73" s="57">
        <v>4</v>
      </c>
      <c r="D73" s="57">
        <v>1</v>
      </c>
      <c r="E73" s="57" t="s">
        <v>308</v>
      </c>
      <c r="F73" s="58" t="s">
        <v>48</v>
      </c>
      <c r="G73" s="55"/>
      <c r="H73" s="55"/>
      <c r="I73" s="55"/>
      <c r="J73" s="55">
        <f>SUBTOTAL(9,G73:I73)</f>
        <v>0</v>
      </c>
      <c r="K73" s="110">
        <f>IFERROR(J73/$J$19*100,"0.00")</f>
        <v>0</v>
      </c>
    </row>
    <row r="74" spans="1:11" ht="12.75" x14ac:dyDescent="0.2">
      <c r="A74" s="64">
        <v>2</v>
      </c>
      <c r="B74" s="65">
        <v>1</v>
      </c>
      <c r="C74" s="65">
        <v>4</v>
      </c>
      <c r="D74" s="65">
        <v>2</v>
      </c>
      <c r="E74" s="65"/>
      <c r="F74" s="61" t="s">
        <v>113</v>
      </c>
      <c r="G74" s="79">
        <v>0</v>
      </c>
      <c r="H74" s="79">
        <v>0</v>
      </c>
      <c r="I74" s="79">
        <v>0</v>
      </c>
      <c r="J74" s="79">
        <v>0</v>
      </c>
      <c r="K74" s="120">
        <v>0</v>
      </c>
    </row>
    <row r="75" spans="1:11" ht="12.75" x14ac:dyDescent="0.2">
      <c r="A75" s="56">
        <v>2</v>
      </c>
      <c r="B75" s="57">
        <v>1</v>
      </c>
      <c r="C75" s="57">
        <v>4</v>
      </c>
      <c r="D75" s="57">
        <v>2</v>
      </c>
      <c r="E75" s="57" t="s">
        <v>308</v>
      </c>
      <c r="F75" s="58" t="s">
        <v>110</v>
      </c>
      <c r="G75" s="55"/>
      <c r="H75" s="55"/>
      <c r="I75" s="55"/>
      <c r="J75" s="55">
        <f>SUBTOTAL(9,G75:I75)</f>
        <v>0</v>
      </c>
      <c r="K75" s="110">
        <f>IFERROR(J75/$J$19*100,"0.00")</f>
        <v>0</v>
      </c>
    </row>
    <row r="76" spans="1:11" ht="12.75" x14ac:dyDescent="0.2">
      <c r="A76" s="56">
        <v>2</v>
      </c>
      <c r="B76" s="57">
        <v>1</v>
      </c>
      <c r="C76" s="57">
        <v>4</v>
      </c>
      <c r="D76" s="57">
        <v>2</v>
      </c>
      <c r="E76" s="57" t="s">
        <v>309</v>
      </c>
      <c r="F76" s="58" t="s">
        <v>111</v>
      </c>
      <c r="G76" s="55"/>
      <c r="H76" s="55"/>
      <c r="I76" s="55"/>
      <c r="J76" s="55">
        <f>SUBTOTAL(9,G76:I76)</f>
        <v>0</v>
      </c>
      <c r="K76" s="110">
        <f>IFERROR(J76/$J$19*100,"0.00")</f>
        <v>0</v>
      </c>
    </row>
    <row r="77" spans="1:11" ht="12.75" x14ac:dyDescent="0.2">
      <c r="A77" s="56">
        <v>2</v>
      </c>
      <c r="B77" s="57">
        <v>1</v>
      </c>
      <c r="C77" s="57">
        <v>4</v>
      </c>
      <c r="D77" s="57">
        <v>2</v>
      </c>
      <c r="E77" s="57" t="s">
        <v>310</v>
      </c>
      <c r="F77" s="58" t="s">
        <v>112</v>
      </c>
      <c r="G77" s="55"/>
      <c r="H77" s="55"/>
      <c r="I77" s="55"/>
      <c r="J77" s="55">
        <f>SUBTOTAL(9,G77:I77)</f>
        <v>0</v>
      </c>
      <c r="K77" s="110">
        <f>IFERROR(J77/$J$19*100,"0.00")</f>
        <v>0</v>
      </c>
    </row>
    <row r="78" spans="1:11" ht="12.75" x14ac:dyDescent="0.2">
      <c r="A78" s="56">
        <v>2</v>
      </c>
      <c r="B78" s="57">
        <v>1</v>
      </c>
      <c r="C78" s="57">
        <v>4</v>
      </c>
      <c r="D78" s="57">
        <v>2</v>
      </c>
      <c r="E78" s="57" t="s">
        <v>311</v>
      </c>
      <c r="F78" s="58" t="s">
        <v>364</v>
      </c>
      <c r="G78" s="55"/>
      <c r="H78" s="55"/>
      <c r="I78" s="55"/>
      <c r="J78" s="55">
        <f>SUBTOTAL(9,G78:I78)</f>
        <v>0</v>
      </c>
      <c r="K78" s="110">
        <f>IFERROR(J78/$J$19*100,"0.00")</f>
        <v>0</v>
      </c>
    </row>
    <row r="79" spans="1:11" ht="12.75" x14ac:dyDescent="0.2">
      <c r="A79" s="86">
        <v>2</v>
      </c>
      <c r="B79" s="84">
        <v>1</v>
      </c>
      <c r="C79" s="84">
        <v>5</v>
      </c>
      <c r="D79" s="84"/>
      <c r="E79" s="84"/>
      <c r="F79" s="87" t="s">
        <v>365</v>
      </c>
      <c r="G79" s="85">
        <v>37344658</v>
      </c>
      <c r="H79" s="85">
        <v>8732995.2400000002</v>
      </c>
      <c r="I79" s="85">
        <v>0</v>
      </c>
      <c r="J79" s="85">
        <v>46077653.240000002</v>
      </c>
      <c r="K79" s="119">
        <v>6.857912895233313</v>
      </c>
    </row>
    <row r="80" spans="1:11" ht="12.75" x14ac:dyDescent="0.2">
      <c r="A80" s="64">
        <v>2</v>
      </c>
      <c r="B80" s="65">
        <v>1</v>
      </c>
      <c r="C80" s="65">
        <v>5</v>
      </c>
      <c r="D80" s="65">
        <v>1</v>
      </c>
      <c r="E80" s="65"/>
      <c r="F80" s="53" t="s">
        <v>114</v>
      </c>
      <c r="G80" s="79">
        <v>17204263</v>
      </c>
      <c r="H80" s="79">
        <v>4153295.24</v>
      </c>
      <c r="I80" s="79">
        <v>0</v>
      </c>
      <c r="J80" s="79">
        <v>21357558.240000002</v>
      </c>
      <c r="K80" s="120">
        <v>3.178726861411497</v>
      </c>
    </row>
    <row r="81" spans="1:11" ht="12.75" x14ac:dyDescent="0.2">
      <c r="A81" s="56">
        <v>2</v>
      </c>
      <c r="B81" s="57">
        <v>1</v>
      </c>
      <c r="C81" s="57">
        <v>5</v>
      </c>
      <c r="D81" s="57">
        <v>1</v>
      </c>
      <c r="E81" s="57" t="s">
        <v>308</v>
      </c>
      <c r="F81" s="58" t="s">
        <v>114</v>
      </c>
      <c r="G81" s="55">
        <v>17204263</v>
      </c>
      <c r="H81" s="55">
        <v>4153295.24</v>
      </c>
      <c r="I81" s="55"/>
      <c r="J81" s="55">
        <f>SUBTOTAL(9,G81:I81)</f>
        <v>21357558.240000002</v>
      </c>
      <c r="K81" s="110">
        <f>IFERROR(J81/$J$19*100,"0.00")</f>
        <v>3.178726861411497</v>
      </c>
    </row>
    <row r="82" spans="1:11" ht="12.75" x14ac:dyDescent="0.2">
      <c r="A82" s="64">
        <v>2</v>
      </c>
      <c r="B82" s="65">
        <v>1</v>
      </c>
      <c r="C82" s="65">
        <v>5</v>
      </c>
      <c r="D82" s="65">
        <v>2</v>
      </c>
      <c r="E82" s="65"/>
      <c r="F82" s="61" t="s">
        <v>115</v>
      </c>
      <c r="G82" s="79">
        <v>17228529</v>
      </c>
      <c r="H82" s="79">
        <v>4087700</v>
      </c>
      <c r="I82" s="79">
        <v>0</v>
      </c>
      <c r="J82" s="79">
        <v>21316229</v>
      </c>
      <c r="K82" s="120">
        <v>3.1725756729716275</v>
      </c>
    </row>
    <row r="83" spans="1:11" ht="12.75" x14ac:dyDescent="0.2">
      <c r="A83" s="56">
        <v>2</v>
      </c>
      <c r="B83" s="57">
        <v>1</v>
      </c>
      <c r="C83" s="57">
        <v>5</v>
      </c>
      <c r="D83" s="57">
        <v>2</v>
      </c>
      <c r="E83" s="57" t="s">
        <v>308</v>
      </c>
      <c r="F83" s="58" t="s">
        <v>115</v>
      </c>
      <c r="G83" s="55">
        <v>17228529</v>
      </c>
      <c r="H83" s="55">
        <v>4087700</v>
      </c>
      <c r="I83" s="55"/>
      <c r="J83" s="55">
        <f>SUBTOTAL(9,G83:I83)</f>
        <v>21316229</v>
      </c>
      <c r="K83" s="110">
        <f>IFERROR(J83/$J$19*100,"0.00")</f>
        <v>3.1725756729716275</v>
      </c>
    </row>
    <row r="84" spans="1:11" ht="12.75" x14ac:dyDescent="0.2">
      <c r="A84" s="64">
        <v>2</v>
      </c>
      <c r="B84" s="65">
        <v>1</v>
      </c>
      <c r="C84" s="65">
        <v>5</v>
      </c>
      <c r="D84" s="65">
        <v>3</v>
      </c>
      <c r="E84" s="65"/>
      <c r="F84" s="61" t="s">
        <v>116</v>
      </c>
      <c r="G84" s="79">
        <v>2911866</v>
      </c>
      <c r="H84" s="79">
        <v>492000</v>
      </c>
      <c r="I84" s="79">
        <v>0</v>
      </c>
      <c r="J84" s="79">
        <v>3403866</v>
      </c>
      <c r="K84" s="120">
        <v>0.50661036085018796</v>
      </c>
    </row>
    <row r="85" spans="1:11" ht="12.75" x14ac:dyDescent="0.2">
      <c r="A85" s="56">
        <v>2</v>
      </c>
      <c r="B85" s="57">
        <v>1</v>
      </c>
      <c r="C85" s="57">
        <v>5</v>
      </c>
      <c r="D85" s="57">
        <v>3</v>
      </c>
      <c r="E85" s="57" t="s">
        <v>308</v>
      </c>
      <c r="F85" s="58" t="s">
        <v>116</v>
      </c>
      <c r="G85" s="55">
        <v>2911866</v>
      </c>
      <c r="H85" s="55">
        <v>492000</v>
      </c>
      <c r="I85" s="55"/>
      <c r="J85" s="55">
        <f>SUBTOTAL(9,G85:I85)</f>
        <v>3403866</v>
      </c>
      <c r="K85" s="110">
        <f>IFERROR(J85/$J$19*100,"0.00")</f>
        <v>0.50661036085018796</v>
      </c>
    </row>
    <row r="86" spans="1:11" ht="12.75" x14ac:dyDescent="0.2">
      <c r="A86" s="64">
        <v>2</v>
      </c>
      <c r="B86" s="65">
        <v>1</v>
      </c>
      <c r="C86" s="65">
        <v>5</v>
      </c>
      <c r="D86" s="65">
        <v>4</v>
      </c>
      <c r="E86" s="65"/>
      <c r="F86" s="61" t="s">
        <v>117</v>
      </c>
      <c r="G86" s="79">
        <v>0</v>
      </c>
      <c r="H86" s="79">
        <v>0</v>
      </c>
      <c r="I86" s="79">
        <v>0</v>
      </c>
      <c r="J86" s="79">
        <v>0</v>
      </c>
      <c r="K86" s="120">
        <v>0</v>
      </c>
    </row>
    <row r="87" spans="1:11" ht="12.75" x14ac:dyDescent="0.2">
      <c r="A87" s="56">
        <v>2</v>
      </c>
      <c r="B87" s="57">
        <v>1</v>
      </c>
      <c r="C87" s="57">
        <v>5</v>
      </c>
      <c r="D87" s="57">
        <v>4</v>
      </c>
      <c r="E87" s="57" t="s">
        <v>308</v>
      </c>
      <c r="F87" s="58" t="s">
        <v>117</v>
      </c>
      <c r="G87" s="55"/>
      <c r="H87" s="55">
        <v>0</v>
      </c>
      <c r="I87" s="55"/>
      <c r="J87" s="55">
        <f>SUBTOTAL(9,G87:I87)</f>
        <v>0</v>
      </c>
      <c r="K87" s="110">
        <f>IFERROR(J87/$J$19*100,"0.00")</f>
        <v>0</v>
      </c>
    </row>
    <row r="88" spans="1:11" ht="12.75" x14ac:dyDescent="0.2">
      <c r="A88" s="88">
        <v>2</v>
      </c>
      <c r="B88" s="89">
        <v>2</v>
      </c>
      <c r="C88" s="90"/>
      <c r="D88" s="90"/>
      <c r="E88" s="90"/>
      <c r="F88" s="91" t="s">
        <v>366</v>
      </c>
      <c r="G88" s="92">
        <v>0</v>
      </c>
      <c r="H88" s="92">
        <v>36715392.710000001</v>
      </c>
      <c r="I88" s="92">
        <v>0</v>
      </c>
      <c r="J88" s="92">
        <v>36715392.710000001</v>
      </c>
      <c r="K88" s="118">
        <v>5.4644919481464491</v>
      </c>
    </row>
    <row r="89" spans="1:11" ht="12.75" x14ac:dyDescent="0.2">
      <c r="A89" s="86">
        <v>2</v>
      </c>
      <c r="B89" s="84">
        <v>2</v>
      </c>
      <c r="C89" s="84">
        <v>1</v>
      </c>
      <c r="D89" s="84"/>
      <c r="E89" s="84"/>
      <c r="F89" s="87" t="s">
        <v>29</v>
      </c>
      <c r="G89" s="85">
        <v>0</v>
      </c>
      <c r="H89" s="85">
        <v>2768021.44</v>
      </c>
      <c r="I89" s="85">
        <v>0</v>
      </c>
      <c r="J89" s="85">
        <v>2768021.44</v>
      </c>
      <c r="K89" s="119">
        <v>0.41197518955195567</v>
      </c>
    </row>
    <row r="90" spans="1:11" ht="12.75" x14ac:dyDescent="0.2">
      <c r="A90" s="126">
        <v>2</v>
      </c>
      <c r="B90" s="127">
        <v>2</v>
      </c>
      <c r="C90" s="127">
        <v>1</v>
      </c>
      <c r="D90" s="127">
        <v>1</v>
      </c>
      <c r="E90" s="127"/>
      <c r="F90" s="136" t="s">
        <v>118</v>
      </c>
      <c r="G90" s="132">
        <v>0</v>
      </c>
      <c r="H90" s="132">
        <v>0</v>
      </c>
      <c r="I90" s="132">
        <v>0</v>
      </c>
      <c r="J90" s="132">
        <v>0</v>
      </c>
      <c r="K90" s="133">
        <v>0</v>
      </c>
    </row>
    <row r="91" spans="1:11" ht="12.75" x14ac:dyDescent="0.2">
      <c r="A91" s="62">
        <v>2</v>
      </c>
      <c r="B91" s="57">
        <v>2</v>
      </c>
      <c r="C91" s="57">
        <v>1</v>
      </c>
      <c r="D91" s="57">
        <v>1</v>
      </c>
      <c r="E91" s="57" t="s">
        <v>308</v>
      </c>
      <c r="F91" s="63" t="s">
        <v>118</v>
      </c>
      <c r="G91" s="55"/>
      <c r="H91" s="55">
        <v>0</v>
      </c>
      <c r="I91" s="55"/>
      <c r="J91" s="55">
        <f>SUBTOTAL(9,G91:I91)</f>
        <v>0</v>
      </c>
      <c r="K91" s="110">
        <f>IFERROR(J91/$J$19*100,"0.00")</f>
        <v>0</v>
      </c>
    </row>
    <row r="92" spans="1:11" ht="12.75" x14ac:dyDescent="0.2">
      <c r="A92" s="64">
        <v>2</v>
      </c>
      <c r="B92" s="65">
        <v>2</v>
      </c>
      <c r="C92" s="65">
        <v>1</v>
      </c>
      <c r="D92" s="65">
        <v>2</v>
      </c>
      <c r="E92" s="65"/>
      <c r="F92" s="53" t="s">
        <v>119</v>
      </c>
      <c r="G92" s="79">
        <v>0</v>
      </c>
      <c r="H92" s="79">
        <v>307621.44</v>
      </c>
      <c r="I92" s="79">
        <v>0</v>
      </c>
      <c r="J92" s="79">
        <v>307621.44</v>
      </c>
      <c r="K92" s="120">
        <v>4.5784472339291393E-2</v>
      </c>
    </row>
    <row r="93" spans="1:11" ht="12.75" x14ac:dyDescent="0.2">
      <c r="A93" s="62">
        <v>2</v>
      </c>
      <c r="B93" s="57">
        <v>2</v>
      </c>
      <c r="C93" s="57">
        <v>1</v>
      </c>
      <c r="D93" s="57">
        <v>2</v>
      </c>
      <c r="E93" s="57" t="s">
        <v>308</v>
      </c>
      <c r="F93" s="63" t="s">
        <v>119</v>
      </c>
      <c r="G93" s="55"/>
      <c r="H93" s="55">
        <v>307621.44</v>
      </c>
      <c r="I93" s="55">
        <v>0</v>
      </c>
      <c r="J93" s="55">
        <f>SUBTOTAL(9,G93:I93)</f>
        <v>307621.44</v>
      </c>
      <c r="K93" s="110">
        <f>IFERROR(J93/$J$19*100,"0.00")</f>
        <v>4.5784472339291393E-2</v>
      </c>
    </row>
    <row r="94" spans="1:11" ht="12.75" x14ac:dyDescent="0.2">
      <c r="A94" s="64">
        <v>2</v>
      </c>
      <c r="B94" s="65">
        <v>2</v>
      </c>
      <c r="C94" s="65">
        <v>1</v>
      </c>
      <c r="D94" s="65">
        <v>3</v>
      </c>
      <c r="E94" s="65"/>
      <c r="F94" s="53" t="s">
        <v>120</v>
      </c>
      <c r="G94" s="79">
        <v>0</v>
      </c>
      <c r="H94" s="79">
        <v>200000</v>
      </c>
      <c r="I94" s="79">
        <v>0</v>
      </c>
      <c r="J94" s="79">
        <v>200000</v>
      </c>
      <c r="K94" s="120">
        <v>2.9766762901370852E-2</v>
      </c>
    </row>
    <row r="95" spans="1:11" ht="12.75" x14ac:dyDescent="0.2">
      <c r="A95" s="56">
        <v>2</v>
      </c>
      <c r="B95" s="57">
        <v>2</v>
      </c>
      <c r="C95" s="57">
        <v>1</v>
      </c>
      <c r="D95" s="57">
        <v>3</v>
      </c>
      <c r="E95" s="57" t="s">
        <v>308</v>
      </c>
      <c r="F95" s="58" t="s">
        <v>120</v>
      </c>
      <c r="G95" s="55"/>
      <c r="H95" s="55">
        <v>200000</v>
      </c>
      <c r="I95" s="55">
        <v>0</v>
      </c>
      <c r="J95" s="55">
        <f>SUBTOTAL(9,G95:I95)</f>
        <v>200000</v>
      </c>
      <c r="K95" s="110">
        <f>IFERROR(J95/$J$19*100,"0.00")</f>
        <v>2.9766762901370852E-2</v>
      </c>
    </row>
    <row r="96" spans="1:11" ht="12.75" x14ac:dyDescent="0.2">
      <c r="A96" s="64">
        <v>2</v>
      </c>
      <c r="B96" s="65">
        <v>2</v>
      </c>
      <c r="C96" s="65">
        <v>1</v>
      </c>
      <c r="D96" s="65">
        <v>4</v>
      </c>
      <c r="E96" s="65"/>
      <c r="F96" s="53" t="s">
        <v>121</v>
      </c>
      <c r="G96" s="79">
        <v>0</v>
      </c>
      <c r="H96" s="79">
        <v>0</v>
      </c>
      <c r="I96" s="79">
        <v>0</v>
      </c>
      <c r="J96" s="79">
        <v>0</v>
      </c>
      <c r="K96" s="120">
        <v>0</v>
      </c>
    </row>
    <row r="97" spans="1:11" ht="12.75" x14ac:dyDescent="0.2">
      <c r="A97" s="62">
        <v>2</v>
      </c>
      <c r="B97" s="57">
        <v>2</v>
      </c>
      <c r="C97" s="57">
        <v>1</v>
      </c>
      <c r="D97" s="57">
        <v>4</v>
      </c>
      <c r="E97" s="57" t="s">
        <v>308</v>
      </c>
      <c r="F97" s="63" t="s">
        <v>121</v>
      </c>
      <c r="G97" s="55"/>
      <c r="H97" s="55">
        <v>0</v>
      </c>
      <c r="I97" s="55"/>
      <c r="J97" s="55">
        <f>SUBTOTAL(9,G97:I97)</f>
        <v>0</v>
      </c>
      <c r="K97" s="110">
        <f>IFERROR(J97/$J$19*100,"0.00")</f>
        <v>0</v>
      </c>
    </row>
    <row r="98" spans="1:11" ht="12.75" x14ac:dyDescent="0.2">
      <c r="A98" s="64">
        <v>2</v>
      </c>
      <c r="B98" s="65">
        <v>2</v>
      </c>
      <c r="C98" s="65">
        <v>1</v>
      </c>
      <c r="D98" s="65">
        <v>5</v>
      </c>
      <c r="E98" s="65"/>
      <c r="F98" s="53" t="s">
        <v>122</v>
      </c>
      <c r="G98" s="79">
        <v>0</v>
      </c>
      <c r="H98" s="79">
        <v>1390000</v>
      </c>
      <c r="I98" s="79">
        <v>0</v>
      </c>
      <c r="J98" s="79">
        <v>1390000</v>
      </c>
      <c r="K98" s="120">
        <v>0.20687900216452743</v>
      </c>
    </row>
    <row r="99" spans="1:11" ht="12.75" x14ac:dyDescent="0.2">
      <c r="A99" s="62">
        <v>2</v>
      </c>
      <c r="B99" s="57">
        <v>2</v>
      </c>
      <c r="C99" s="57">
        <v>1</v>
      </c>
      <c r="D99" s="57">
        <v>5</v>
      </c>
      <c r="E99" s="57" t="s">
        <v>308</v>
      </c>
      <c r="F99" s="63" t="s">
        <v>122</v>
      </c>
      <c r="G99" s="55"/>
      <c r="H99" s="55">
        <v>1390000</v>
      </c>
      <c r="I99" s="55">
        <v>0</v>
      </c>
      <c r="J99" s="55">
        <f>SUBTOTAL(9,G99:I99)</f>
        <v>1390000</v>
      </c>
      <c r="K99" s="110">
        <f>IFERROR(J99/$J$19*100,"0.00")</f>
        <v>0.20687900216452743</v>
      </c>
    </row>
    <row r="100" spans="1:11" ht="12.75" x14ac:dyDescent="0.2">
      <c r="A100" s="64">
        <v>2</v>
      </c>
      <c r="B100" s="65">
        <v>2</v>
      </c>
      <c r="C100" s="65">
        <v>1</v>
      </c>
      <c r="D100" s="65">
        <v>6</v>
      </c>
      <c r="E100" s="65"/>
      <c r="F100" s="53" t="s">
        <v>30</v>
      </c>
      <c r="G100" s="79">
        <v>0</v>
      </c>
      <c r="H100" s="79">
        <v>0</v>
      </c>
      <c r="I100" s="79">
        <v>0</v>
      </c>
      <c r="J100" s="79">
        <v>0</v>
      </c>
      <c r="K100" s="120">
        <v>0</v>
      </c>
    </row>
    <row r="101" spans="1:11" ht="12.75" x14ac:dyDescent="0.2">
      <c r="A101" s="62">
        <v>2</v>
      </c>
      <c r="B101" s="57">
        <v>2</v>
      </c>
      <c r="C101" s="57">
        <v>1</v>
      </c>
      <c r="D101" s="57">
        <v>6</v>
      </c>
      <c r="E101" s="57" t="s">
        <v>308</v>
      </c>
      <c r="F101" s="63" t="s">
        <v>123</v>
      </c>
      <c r="G101" s="66"/>
      <c r="H101" s="66"/>
      <c r="I101" s="66"/>
      <c r="J101" s="55">
        <f>SUBTOTAL(9,G101:I101)</f>
        <v>0</v>
      </c>
      <c r="K101" s="110">
        <f>IFERROR(J101/$J$19*100,"0.00")</f>
        <v>0</v>
      </c>
    </row>
    <row r="102" spans="1:11" ht="12.75" x14ac:dyDescent="0.2">
      <c r="A102" s="62">
        <v>2</v>
      </c>
      <c r="B102" s="57">
        <v>2</v>
      </c>
      <c r="C102" s="57">
        <v>1</v>
      </c>
      <c r="D102" s="57">
        <v>6</v>
      </c>
      <c r="E102" s="57" t="s">
        <v>309</v>
      </c>
      <c r="F102" s="63" t="s">
        <v>124</v>
      </c>
      <c r="G102" s="66"/>
      <c r="H102" s="66"/>
      <c r="I102" s="66"/>
      <c r="J102" s="55">
        <f>SUBTOTAL(9,G102:I102)</f>
        <v>0</v>
      </c>
      <c r="K102" s="110">
        <f>IFERROR(J102/$J$19*100,"0.00")</f>
        <v>0</v>
      </c>
    </row>
    <row r="103" spans="1:11" ht="12.75" x14ac:dyDescent="0.2">
      <c r="A103" s="64">
        <v>2</v>
      </c>
      <c r="B103" s="65">
        <v>2</v>
      </c>
      <c r="C103" s="65">
        <v>1</v>
      </c>
      <c r="D103" s="65">
        <v>7</v>
      </c>
      <c r="E103" s="65"/>
      <c r="F103" s="53" t="s">
        <v>31</v>
      </c>
      <c r="G103" s="79">
        <v>0</v>
      </c>
      <c r="H103" s="79">
        <v>50400</v>
      </c>
      <c r="I103" s="79">
        <v>0</v>
      </c>
      <c r="J103" s="79">
        <v>50400</v>
      </c>
      <c r="K103" s="120">
        <v>7.5012242511454542E-3</v>
      </c>
    </row>
    <row r="104" spans="1:11" ht="12.75" x14ac:dyDescent="0.2">
      <c r="A104" s="62">
        <v>2</v>
      </c>
      <c r="B104" s="57">
        <v>2</v>
      </c>
      <c r="C104" s="57">
        <v>1</v>
      </c>
      <c r="D104" s="57">
        <v>7</v>
      </c>
      <c r="E104" s="57" t="s">
        <v>308</v>
      </c>
      <c r="F104" s="63" t="s">
        <v>31</v>
      </c>
      <c r="G104" s="55"/>
      <c r="H104" s="55">
        <v>50400</v>
      </c>
      <c r="I104" s="55">
        <v>0</v>
      </c>
      <c r="J104" s="55">
        <f>SUBTOTAL(9,G104:I104)</f>
        <v>50400</v>
      </c>
      <c r="K104" s="110">
        <f>IFERROR(J104/$J$19*100,"0.00")</f>
        <v>7.5012242511454542E-3</v>
      </c>
    </row>
    <row r="105" spans="1:11" ht="12.75" x14ac:dyDescent="0.2">
      <c r="A105" s="64">
        <v>2</v>
      </c>
      <c r="B105" s="65">
        <v>2</v>
      </c>
      <c r="C105" s="65">
        <v>1</v>
      </c>
      <c r="D105" s="65">
        <v>8</v>
      </c>
      <c r="E105" s="65"/>
      <c r="F105" s="53" t="s">
        <v>125</v>
      </c>
      <c r="G105" s="79">
        <v>0</v>
      </c>
      <c r="H105" s="79">
        <v>820000</v>
      </c>
      <c r="I105" s="79">
        <v>0</v>
      </c>
      <c r="J105" s="79">
        <v>820000</v>
      </c>
      <c r="K105" s="120">
        <v>0.12204372789562049</v>
      </c>
    </row>
    <row r="106" spans="1:11" ht="12.75" x14ac:dyDescent="0.2">
      <c r="A106" s="56">
        <v>2</v>
      </c>
      <c r="B106" s="57">
        <v>2</v>
      </c>
      <c r="C106" s="57">
        <v>1</v>
      </c>
      <c r="D106" s="57">
        <v>8</v>
      </c>
      <c r="E106" s="57" t="s">
        <v>308</v>
      </c>
      <c r="F106" s="58" t="s">
        <v>125</v>
      </c>
      <c r="G106" s="55"/>
      <c r="H106" s="55">
        <v>820000</v>
      </c>
      <c r="I106" s="55">
        <v>0</v>
      </c>
      <c r="J106" s="55">
        <f>SUBTOTAL(9,G106:I106)</f>
        <v>820000</v>
      </c>
      <c r="K106" s="110">
        <f>IFERROR(J106/$J$19*100,"0.00")</f>
        <v>0.12204372789562049</v>
      </c>
    </row>
    <row r="107" spans="1:11" ht="12.75" x14ac:dyDescent="0.2">
      <c r="A107" s="86">
        <v>2</v>
      </c>
      <c r="B107" s="84">
        <v>2</v>
      </c>
      <c r="C107" s="84">
        <v>2</v>
      </c>
      <c r="D107" s="84"/>
      <c r="E107" s="84"/>
      <c r="F107" s="87" t="s">
        <v>367</v>
      </c>
      <c r="G107" s="85">
        <v>0</v>
      </c>
      <c r="H107" s="85">
        <v>250000</v>
      </c>
      <c r="I107" s="85">
        <v>0</v>
      </c>
      <c r="J107" s="85">
        <v>250000</v>
      </c>
      <c r="K107" s="119">
        <v>3.7208453626713565E-2</v>
      </c>
    </row>
    <row r="108" spans="1:11" ht="12.75" x14ac:dyDescent="0.2">
      <c r="A108" s="64">
        <v>2</v>
      </c>
      <c r="B108" s="65">
        <v>2</v>
      </c>
      <c r="C108" s="65">
        <v>2</v>
      </c>
      <c r="D108" s="65">
        <v>1</v>
      </c>
      <c r="E108" s="65"/>
      <c r="F108" s="53" t="s">
        <v>126</v>
      </c>
      <c r="G108" s="79">
        <v>0</v>
      </c>
      <c r="H108" s="79">
        <v>0</v>
      </c>
      <c r="I108" s="79">
        <v>0</v>
      </c>
      <c r="J108" s="79">
        <v>0</v>
      </c>
      <c r="K108" s="120">
        <v>0</v>
      </c>
    </row>
    <row r="109" spans="1:11" ht="12.75" x14ac:dyDescent="0.2">
      <c r="A109" s="56">
        <v>2</v>
      </c>
      <c r="B109" s="57">
        <v>2</v>
      </c>
      <c r="C109" s="57">
        <v>2</v>
      </c>
      <c r="D109" s="57">
        <v>1</v>
      </c>
      <c r="E109" s="57" t="s">
        <v>308</v>
      </c>
      <c r="F109" s="58" t="s">
        <v>126</v>
      </c>
      <c r="G109" s="55"/>
      <c r="H109" s="55"/>
      <c r="I109" s="55"/>
      <c r="J109" s="55">
        <f>SUBTOTAL(9,G109:I109)</f>
        <v>0</v>
      </c>
      <c r="K109" s="110">
        <f>IFERROR(J109/$J$19*100,"0.00")</f>
        <v>0</v>
      </c>
    </row>
    <row r="110" spans="1:11" ht="12.75" x14ac:dyDescent="0.2">
      <c r="A110" s="64">
        <v>2</v>
      </c>
      <c r="B110" s="65">
        <v>2</v>
      </c>
      <c r="C110" s="65">
        <v>2</v>
      </c>
      <c r="D110" s="65">
        <v>2</v>
      </c>
      <c r="E110" s="65"/>
      <c r="F110" s="53" t="s">
        <v>127</v>
      </c>
      <c r="G110" s="79">
        <v>0</v>
      </c>
      <c r="H110" s="79">
        <v>250000</v>
      </c>
      <c r="I110" s="79">
        <v>0</v>
      </c>
      <c r="J110" s="79">
        <v>250000</v>
      </c>
      <c r="K110" s="120">
        <v>3.7208453626713565E-2</v>
      </c>
    </row>
    <row r="111" spans="1:11" ht="12.75" x14ac:dyDescent="0.2">
      <c r="A111" s="56">
        <v>2</v>
      </c>
      <c r="B111" s="57">
        <v>2</v>
      </c>
      <c r="C111" s="57">
        <v>2</v>
      </c>
      <c r="D111" s="57">
        <v>2</v>
      </c>
      <c r="E111" s="57" t="s">
        <v>308</v>
      </c>
      <c r="F111" s="58" t="s">
        <v>127</v>
      </c>
      <c r="G111" s="55"/>
      <c r="H111" s="55">
        <v>250000</v>
      </c>
      <c r="I111" s="55"/>
      <c r="J111" s="55">
        <f>SUBTOTAL(9,G111:I111)</f>
        <v>250000</v>
      </c>
      <c r="K111" s="110">
        <f>IFERROR(J111/$J$19*100,"0.00")</f>
        <v>3.7208453626713565E-2</v>
      </c>
    </row>
    <row r="112" spans="1:11" ht="12.75" x14ac:dyDescent="0.2">
      <c r="A112" s="86">
        <v>2</v>
      </c>
      <c r="B112" s="84">
        <v>2</v>
      </c>
      <c r="C112" s="84">
        <v>3</v>
      </c>
      <c r="D112" s="84"/>
      <c r="E112" s="84"/>
      <c r="F112" s="87" t="s">
        <v>32</v>
      </c>
      <c r="G112" s="85">
        <v>0</v>
      </c>
      <c r="H112" s="85">
        <v>0</v>
      </c>
      <c r="I112" s="85">
        <v>0</v>
      </c>
      <c r="J112" s="85">
        <v>0</v>
      </c>
      <c r="K112" s="119">
        <v>0</v>
      </c>
    </row>
    <row r="113" spans="1:11" ht="12.75" x14ac:dyDescent="0.2">
      <c r="A113" s="64">
        <v>2</v>
      </c>
      <c r="B113" s="65">
        <v>2</v>
      </c>
      <c r="C113" s="65">
        <v>3</v>
      </c>
      <c r="D113" s="65">
        <v>1</v>
      </c>
      <c r="E113" s="65"/>
      <c r="F113" s="53" t="s">
        <v>128</v>
      </c>
      <c r="G113" s="79">
        <v>0</v>
      </c>
      <c r="H113" s="79">
        <v>0</v>
      </c>
      <c r="I113" s="79">
        <v>0</v>
      </c>
      <c r="J113" s="79">
        <v>0</v>
      </c>
      <c r="K113" s="120">
        <v>0</v>
      </c>
    </row>
    <row r="114" spans="1:11" ht="12.75" x14ac:dyDescent="0.2">
      <c r="A114" s="56">
        <v>2</v>
      </c>
      <c r="B114" s="57">
        <v>2</v>
      </c>
      <c r="C114" s="57">
        <v>3</v>
      </c>
      <c r="D114" s="57">
        <v>1</v>
      </c>
      <c r="E114" s="57" t="s">
        <v>308</v>
      </c>
      <c r="F114" s="58" t="s">
        <v>128</v>
      </c>
      <c r="G114" s="55"/>
      <c r="H114" s="55"/>
      <c r="I114" s="55"/>
      <c r="J114" s="55">
        <f>SUBTOTAL(9,G114:I114)</f>
        <v>0</v>
      </c>
      <c r="K114" s="110">
        <f>IFERROR(J114/$J$19*100,"0.00")</f>
        <v>0</v>
      </c>
    </row>
    <row r="115" spans="1:11" ht="12.75" x14ac:dyDescent="0.2">
      <c r="A115" s="64">
        <v>2</v>
      </c>
      <c r="B115" s="65">
        <v>2</v>
      </c>
      <c r="C115" s="65">
        <v>3</v>
      </c>
      <c r="D115" s="65">
        <v>2</v>
      </c>
      <c r="E115" s="65"/>
      <c r="F115" s="53" t="s">
        <v>129</v>
      </c>
      <c r="G115" s="79">
        <v>0</v>
      </c>
      <c r="H115" s="79">
        <v>0</v>
      </c>
      <c r="I115" s="79">
        <v>0</v>
      </c>
      <c r="J115" s="79">
        <v>0</v>
      </c>
      <c r="K115" s="120">
        <v>0</v>
      </c>
    </row>
    <row r="116" spans="1:11" ht="12.75" x14ac:dyDescent="0.2">
      <c r="A116" s="62">
        <v>2</v>
      </c>
      <c r="B116" s="57">
        <v>2</v>
      </c>
      <c r="C116" s="57">
        <v>3</v>
      </c>
      <c r="D116" s="57">
        <v>2</v>
      </c>
      <c r="E116" s="57" t="s">
        <v>308</v>
      </c>
      <c r="F116" s="63" t="s">
        <v>129</v>
      </c>
      <c r="G116" s="55"/>
      <c r="H116" s="55"/>
      <c r="I116" s="55"/>
      <c r="J116" s="55">
        <f>SUBTOTAL(9,G116:I116)</f>
        <v>0</v>
      </c>
      <c r="K116" s="110">
        <f>IFERROR(J116/$J$19*100,"0.00")</f>
        <v>0</v>
      </c>
    </row>
    <row r="117" spans="1:11" ht="12.75" x14ac:dyDescent="0.2">
      <c r="A117" s="86">
        <v>2</v>
      </c>
      <c r="B117" s="84">
        <v>2</v>
      </c>
      <c r="C117" s="84">
        <v>4</v>
      </c>
      <c r="D117" s="84"/>
      <c r="E117" s="84"/>
      <c r="F117" s="87" t="s">
        <v>130</v>
      </c>
      <c r="G117" s="85">
        <v>0</v>
      </c>
      <c r="H117" s="85">
        <v>600000</v>
      </c>
      <c r="I117" s="85">
        <v>0</v>
      </c>
      <c r="J117" s="85">
        <v>600000</v>
      </c>
      <c r="K117" s="119">
        <v>8.9300288704112551E-2</v>
      </c>
    </row>
    <row r="118" spans="1:11" ht="12.75" x14ac:dyDescent="0.2">
      <c r="A118" s="64">
        <v>2</v>
      </c>
      <c r="B118" s="65">
        <v>2</v>
      </c>
      <c r="C118" s="65">
        <v>4</v>
      </c>
      <c r="D118" s="65">
        <v>1</v>
      </c>
      <c r="E118" s="65"/>
      <c r="F118" s="61" t="s">
        <v>33</v>
      </c>
      <c r="G118" s="79">
        <v>0</v>
      </c>
      <c r="H118" s="79">
        <v>0</v>
      </c>
      <c r="I118" s="79">
        <v>0</v>
      </c>
      <c r="J118" s="79">
        <v>0</v>
      </c>
      <c r="K118" s="120">
        <v>0</v>
      </c>
    </row>
    <row r="119" spans="1:11" ht="12.75" x14ac:dyDescent="0.2">
      <c r="A119" s="56">
        <v>2</v>
      </c>
      <c r="B119" s="57">
        <v>2</v>
      </c>
      <c r="C119" s="57">
        <v>4</v>
      </c>
      <c r="D119" s="57">
        <v>1</v>
      </c>
      <c r="E119" s="57" t="s">
        <v>308</v>
      </c>
      <c r="F119" s="58" t="s">
        <v>33</v>
      </c>
      <c r="G119" s="55"/>
      <c r="H119" s="55"/>
      <c r="I119" s="55"/>
      <c r="J119" s="55">
        <f>SUBTOTAL(9,G119:I119)</f>
        <v>0</v>
      </c>
      <c r="K119" s="110">
        <f>IFERROR(J119/$J$19*100,"0.00")</f>
        <v>0</v>
      </c>
    </row>
    <row r="120" spans="1:11" ht="12.75" x14ac:dyDescent="0.2">
      <c r="A120" s="64">
        <v>2</v>
      </c>
      <c r="B120" s="65">
        <v>2</v>
      </c>
      <c r="C120" s="65">
        <v>4</v>
      </c>
      <c r="D120" s="65">
        <v>2</v>
      </c>
      <c r="E120" s="65"/>
      <c r="F120" s="61" t="s">
        <v>34</v>
      </c>
      <c r="G120" s="79">
        <v>0</v>
      </c>
      <c r="H120" s="79">
        <v>600000</v>
      </c>
      <c r="I120" s="79">
        <v>0</v>
      </c>
      <c r="J120" s="79">
        <v>600000</v>
      </c>
      <c r="K120" s="120">
        <v>8.9300288704112551E-2</v>
      </c>
    </row>
    <row r="121" spans="1:11" ht="12.75" x14ac:dyDescent="0.2">
      <c r="A121" s="62">
        <v>2</v>
      </c>
      <c r="B121" s="57">
        <v>2</v>
      </c>
      <c r="C121" s="57">
        <v>4</v>
      </c>
      <c r="D121" s="57">
        <v>2</v>
      </c>
      <c r="E121" s="57" t="s">
        <v>308</v>
      </c>
      <c r="F121" s="63" t="s">
        <v>34</v>
      </c>
      <c r="G121" s="55"/>
      <c r="H121" s="55">
        <v>600000</v>
      </c>
      <c r="I121" s="55">
        <v>0</v>
      </c>
      <c r="J121" s="55">
        <f>SUBTOTAL(9,G121:I121)</f>
        <v>600000</v>
      </c>
      <c r="K121" s="110">
        <f>IFERROR(J121/$J$19*100,"0.00")</f>
        <v>8.9300288704112551E-2</v>
      </c>
    </row>
    <row r="122" spans="1:11" ht="12.75" x14ac:dyDescent="0.2">
      <c r="A122" s="64">
        <v>2</v>
      </c>
      <c r="B122" s="65">
        <v>2</v>
      </c>
      <c r="C122" s="65">
        <v>4</v>
      </c>
      <c r="D122" s="65">
        <v>3</v>
      </c>
      <c r="E122" s="65"/>
      <c r="F122" s="61" t="s">
        <v>49</v>
      </c>
      <c r="G122" s="79">
        <v>0</v>
      </c>
      <c r="H122" s="79">
        <v>0</v>
      </c>
      <c r="I122" s="79">
        <v>0</v>
      </c>
      <c r="J122" s="79">
        <v>0</v>
      </c>
      <c r="K122" s="120">
        <v>0</v>
      </c>
    </row>
    <row r="123" spans="1:11" ht="12.75" x14ac:dyDescent="0.2">
      <c r="A123" s="62">
        <v>2</v>
      </c>
      <c r="B123" s="57">
        <v>2</v>
      </c>
      <c r="C123" s="57">
        <v>4</v>
      </c>
      <c r="D123" s="57">
        <v>3</v>
      </c>
      <c r="E123" s="57" t="s">
        <v>308</v>
      </c>
      <c r="F123" s="63" t="s">
        <v>49</v>
      </c>
      <c r="G123" s="55"/>
      <c r="H123" s="55"/>
      <c r="I123" s="55"/>
      <c r="J123" s="55">
        <f>SUBTOTAL(9,G123:I123)</f>
        <v>0</v>
      </c>
      <c r="K123" s="110">
        <f>IFERROR(J123/$J$19*100,"0.00")</f>
        <v>0</v>
      </c>
    </row>
    <row r="124" spans="1:11" ht="12.75" x14ac:dyDescent="0.2">
      <c r="A124" s="64">
        <v>2</v>
      </c>
      <c r="B124" s="65">
        <v>2</v>
      </c>
      <c r="C124" s="65">
        <v>4</v>
      </c>
      <c r="D124" s="65">
        <v>4</v>
      </c>
      <c r="E124" s="65"/>
      <c r="F124" s="61" t="s">
        <v>131</v>
      </c>
      <c r="G124" s="79">
        <v>0</v>
      </c>
      <c r="H124" s="79">
        <v>0</v>
      </c>
      <c r="I124" s="79">
        <v>0</v>
      </c>
      <c r="J124" s="79">
        <v>0</v>
      </c>
      <c r="K124" s="120">
        <v>0</v>
      </c>
    </row>
    <row r="125" spans="1:11" ht="12.75" x14ac:dyDescent="0.2">
      <c r="A125" s="62">
        <v>2</v>
      </c>
      <c r="B125" s="57">
        <v>2</v>
      </c>
      <c r="C125" s="57">
        <v>4</v>
      </c>
      <c r="D125" s="57">
        <v>4</v>
      </c>
      <c r="E125" s="57" t="s">
        <v>308</v>
      </c>
      <c r="F125" s="63" t="s">
        <v>131</v>
      </c>
      <c r="G125" s="55"/>
      <c r="H125" s="55"/>
      <c r="I125" s="55"/>
      <c r="J125" s="55">
        <f>SUBTOTAL(9,G125:I125)</f>
        <v>0</v>
      </c>
      <c r="K125" s="110">
        <f>IFERROR(J125/$J$19*100,"0.00")</f>
        <v>0</v>
      </c>
    </row>
    <row r="126" spans="1:11" ht="12.75" x14ac:dyDescent="0.2">
      <c r="A126" s="86">
        <v>2</v>
      </c>
      <c r="B126" s="84">
        <v>2</v>
      </c>
      <c r="C126" s="84">
        <v>5</v>
      </c>
      <c r="D126" s="84"/>
      <c r="E126" s="84"/>
      <c r="F126" s="87" t="s">
        <v>132</v>
      </c>
      <c r="G126" s="85">
        <v>0</v>
      </c>
      <c r="H126" s="85">
        <v>1200000</v>
      </c>
      <c r="I126" s="85">
        <v>0</v>
      </c>
      <c r="J126" s="85">
        <v>1200000</v>
      </c>
      <c r="K126" s="119">
        <v>0.1786005774082251</v>
      </c>
    </row>
    <row r="127" spans="1:11" ht="12.75" x14ac:dyDescent="0.2">
      <c r="A127" s="64">
        <v>2</v>
      </c>
      <c r="B127" s="65">
        <v>2</v>
      </c>
      <c r="C127" s="65">
        <v>5</v>
      </c>
      <c r="D127" s="65">
        <v>1</v>
      </c>
      <c r="E127" s="65"/>
      <c r="F127" s="61" t="s">
        <v>133</v>
      </c>
      <c r="G127" s="79">
        <v>0</v>
      </c>
      <c r="H127" s="79">
        <v>0</v>
      </c>
      <c r="I127" s="79">
        <v>0</v>
      </c>
      <c r="J127" s="79">
        <v>0</v>
      </c>
      <c r="K127" s="120">
        <v>0</v>
      </c>
    </row>
    <row r="128" spans="1:11" ht="12.75" x14ac:dyDescent="0.2">
      <c r="A128" s="62">
        <v>2</v>
      </c>
      <c r="B128" s="57">
        <v>2</v>
      </c>
      <c r="C128" s="57">
        <v>5</v>
      </c>
      <c r="D128" s="57">
        <v>1</v>
      </c>
      <c r="E128" s="57" t="s">
        <v>308</v>
      </c>
      <c r="F128" s="63" t="s">
        <v>133</v>
      </c>
      <c r="G128" s="55"/>
      <c r="H128" s="55"/>
      <c r="I128" s="55"/>
      <c r="J128" s="55">
        <f>SUBTOTAL(9,G128:I128)</f>
        <v>0</v>
      </c>
      <c r="K128" s="110">
        <f>IFERROR(J128/$J$19*100,"0.00")</f>
        <v>0</v>
      </c>
    </row>
    <row r="129" spans="1:11" ht="12.75" x14ac:dyDescent="0.2">
      <c r="A129" s="67">
        <v>2</v>
      </c>
      <c r="B129" s="65">
        <v>2</v>
      </c>
      <c r="C129" s="65">
        <v>5</v>
      </c>
      <c r="D129" s="65">
        <v>2</v>
      </c>
      <c r="E129" s="65"/>
      <c r="F129" s="68" t="s">
        <v>134</v>
      </c>
      <c r="G129" s="79">
        <v>0</v>
      </c>
      <c r="H129" s="79">
        <v>0</v>
      </c>
      <c r="I129" s="79">
        <v>0</v>
      </c>
      <c r="J129" s="79">
        <v>0</v>
      </c>
      <c r="K129" s="120">
        <v>0</v>
      </c>
    </row>
    <row r="130" spans="1:11" ht="12.75" x14ac:dyDescent="0.2">
      <c r="A130" s="62">
        <v>2</v>
      </c>
      <c r="B130" s="57">
        <v>2</v>
      </c>
      <c r="C130" s="57">
        <v>5</v>
      </c>
      <c r="D130" s="57">
        <v>2</v>
      </c>
      <c r="E130" s="57" t="s">
        <v>308</v>
      </c>
      <c r="F130" s="63" t="s">
        <v>134</v>
      </c>
      <c r="G130" s="55"/>
      <c r="H130" s="55"/>
      <c r="I130" s="55"/>
      <c r="J130" s="55">
        <f>SUBTOTAL(9,G130:I130)</f>
        <v>0</v>
      </c>
      <c r="K130" s="110">
        <f>IFERROR(J130/$J$19*100,"0.00")</f>
        <v>0</v>
      </c>
    </row>
    <row r="131" spans="1:11" ht="12.75" x14ac:dyDescent="0.2">
      <c r="A131" s="64">
        <v>2</v>
      </c>
      <c r="B131" s="65">
        <v>2</v>
      </c>
      <c r="C131" s="65">
        <v>5</v>
      </c>
      <c r="D131" s="65">
        <v>3</v>
      </c>
      <c r="E131" s="65"/>
      <c r="F131" s="61" t="s">
        <v>135</v>
      </c>
      <c r="G131" s="79">
        <v>0</v>
      </c>
      <c r="H131" s="79">
        <v>1200000</v>
      </c>
      <c r="I131" s="79">
        <v>0</v>
      </c>
      <c r="J131" s="79">
        <v>1200000</v>
      </c>
      <c r="K131" s="120">
        <v>0.1786005774082251</v>
      </c>
    </row>
    <row r="132" spans="1:11" ht="12.75" x14ac:dyDescent="0.2">
      <c r="A132" s="62">
        <v>2</v>
      </c>
      <c r="B132" s="57">
        <v>2</v>
      </c>
      <c r="C132" s="57">
        <v>5</v>
      </c>
      <c r="D132" s="57">
        <v>3</v>
      </c>
      <c r="E132" s="57" t="s">
        <v>308</v>
      </c>
      <c r="F132" s="63" t="s">
        <v>136</v>
      </c>
      <c r="G132" s="55"/>
      <c r="H132" s="55"/>
      <c r="I132" s="55"/>
      <c r="J132" s="55">
        <f>SUBTOTAL(9,G132:I132)</f>
        <v>0</v>
      </c>
      <c r="K132" s="110">
        <f>IFERROR(J132/$J$19*100,"0.00")</f>
        <v>0</v>
      </c>
    </row>
    <row r="133" spans="1:11" ht="12.75" x14ac:dyDescent="0.2">
      <c r="A133" s="62">
        <v>2</v>
      </c>
      <c r="B133" s="57">
        <v>2</v>
      </c>
      <c r="C133" s="57">
        <v>5</v>
      </c>
      <c r="D133" s="57">
        <v>3</v>
      </c>
      <c r="E133" s="57" t="s">
        <v>309</v>
      </c>
      <c r="F133" s="63" t="s">
        <v>137</v>
      </c>
      <c r="G133" s="55"/>
      <c r="H133" s="55">
        <v>1200000</v>
      </c>
      <c r="I133" s="55"/>
      <c r="J133" s="55">
        <f>SUBTOTAL(9,G133:I133)</f>
        <v>1200000</v>
      </c>
      <c r="K133" s="110">
        <f>IFERROR(J133/$J$19*100,"0.00")</f>
        <v>0.1786005774082251</v>
      </c>
    </row>
    <row r="134" spans="1:11" ht="12.75" x14ac:dyDescent="0.2">
      <c r="A134" s="62">
        <v>2</v>
      </c>
      <c r="B134" s="57">
        <v>2</v>
      </c>
      <c r="C134" s="57">
        <v>5</v>
      </c>
      <c r="D134" s="57">
        <v>3</v>
      </c>
      <c r="E134" s="57" t="s">
        <v>310</v>
      </c>
      <c r="F134" s="63" t="s">
        <v>138</v>
      </c>
      <c r="G134" s="55"/>
      <c r="H134" s="55"/>
      <c r="I134" s="55"/>
      <c r="J134" s="55">
        <f>SUBTOTAL(9,G134:I134)</f>
        <v>0</v>
      </c>
      <c r="K134" s="110">
        <f>IFERROR(J134/$J$19*100,"0.00")</f>
        <v>0</v>
      </c>
    </row>
    <row r="135" spans="1:11" ht="12.75" x14ac:dyDescent="0.2">
      <c r="A135" s="62">
        <v>2</v>
      </c>
      <c r="B135" s="57">
        <v>2</v>
      </c>
      <c r="C135" s="57">
        <v>5</v>
      </c>
      <c r="D135" s="57">
        <v>3</v>
      </c>
      <c r="E135" s="57" t="s">
        <v>311</v>
      </c>
      <c r="F135" s="63" t="s">
        <v>139</v>
      </c>
      <c r="G135" s="55"/>
      <c r="H135" s="55"/>
      <c r="I135" s="55"/>
      <c r="J135" s="55">
        <f>SUBTOTAL(9,G135:I135)</f>
        <v>0</v>
      </c>
      <c r="K135" s="110">
        <f>IFERROR(J135/$J$19*100,"0.00")</f>
        <v>0</v>
      </c>
    </row>
    <row r="136" spans="1:11" ht="12.75" x14ac:dyDescent="0.2">
      <c r="A136" s="62">
        <v>2</v>
      </c>
      <c r="B136" s="57">
        <v>2</v>
      </c>
      <c r="C136" s="57">
        <v>5</v>
      </c>
      <c r="D136" s="57">
        <v>3</v>
      </c>
      <c r="E136" s="57" t="s">
        <v>315</v>
      </c>
      <c r="F136" s="63" t="s">
        <v>140</v>
      </c>
      <c r="G136" s="55"/>
      <c r="H136" s="55"/>
      <c r="I136" s="55"/>
      <c r="J136" s="55">
        <f>SUBTOTAL(9,G136:I136)</f>
        <v>0</v>
      </c>
      <c r="K136" s="110">
        <f>IFERROR(J136/$J$19*100,"0.00")</f>
        <v>0</v>
      </c>
    </row>
    <row r="137" spans="1:11" ht="12.75" x14ac:dyDescent="0.2">
      <c r="A137" s="64">
        <v>2</v>
      </c>
      <c r="B137" s="65">
        <v>2</v>
      </c>
      <c r="C137" s="65">
        <v>5</v>
      </c>
      <c r="D137" s="65">
        <v>4</v>
      </c>
      <c r="E137" s="65"/>
      <c r="F137" s="61" t="s">
        <v>141</v>
      </c>
      <c r="G137" s="79">
        <v>0</v>
      </c>
      <c r="H137" s="79">
        <v>0</v>
      </c>
      <c r="I137" s="79">
        <v>0</v>
      </c>
      <c r="J137" s="79">
        <v>0</v>
      </c>
      <c r="K137" s="120">
        <v>0</v>
      </c>
    </row>
    <row r="138" spans="1:11" ht="12.75" x14ac:dyDescent="0.2">
      <c r="A138" s="62">
        <v>2</v>
      </c>
      <c r="B138" s="57">
        <v>2</v>
      </c>
      <c r="C138" s="57">
        <v>5</v>
      </c>
      <c r="D138" s="57">
        <v>4</v>
      </c>
      <c r="E138" s="57" t="s">
        <v>308</v>
      </c>
      <c r="F138" s="63" t="s">
        <v>141</v>
      </c>
      <c r="G138" s="55"/>
      <c r="H138" s="55"/>
      <c r="I138" s="55"/>
      <c r="J138" s="55">
        <f>SUBTOTAL(9,G138:I138)</f>
        <v>0</v>
      </c>
      <c r="K138" s="110">
        <f>IFERROR(J138/$J$19*100,"0.00")</f>
        <v>0</v>
      </c>
    </row>
    <row r="139" spans="1:11" ht="12.75" x14ac:dyDescent="0.2">
      <c r="A139" s="67">
        <v>2</v>
      </c>
      <c r="B139" s="65">
        <v>2</v>
      </c>
      <c r="C139" s="65">
        <v>5</v>
      </c>
      <c r="D139" s="65">
        <v>5</v>
      </c>
      <c r="E139" s="65"/>
      <c r="F139" s="68" t="s">
        <v>368</v>
      </c>
      <c r="G139" s="71">
        <f>+G140</f>
        <v>0</v>
      </c>
      <c r="H139" s="71">
        <f>+H140</f>
        <v>0</v>
      </c>
      <c r="I139" s="71">
        <f>+I140</f>
        <v>0</v>
      </c>
      <c r="J139" s="71">
        <f>+J140</f>
        <v>0</v>
      </c>
      <c r="K139" s="121">
        <f>+K140</f>
        <v>0</v>
      </c>
    </row>
    <row r="140" spans="1:11" ht="12.75" x14ac:dyDescent="0.2">
      <c r="A140" s="62">
        <v>2</v>
      </c>
      <c r="B140" s="57">
        <v>2</v>
      </c>
      <c r="C140" s="57">
        <v>5</v>
      </c>
      <c r="D140" s="57">
        <v>5</v>
      </c>
      <c r="E140" s="57" t="s">
        <v>308</v>
      </c>
      <c r="F140" s="63" t="s">
        <v>368</v>
      </c>
      <c r="G140" s="55"/>
      <c r="H140" s="55"/>
      <c r="I140" s="55"/>
      <c r="J140" s="55">
        <f>SUBTOTAL(9,G140:I140)</f>
        <v>0</v>
      </c>
      <c r="K140" s="110">
        <f>IFERROR(J140/$J$19*100,"0.00")</f>
        <v>0</v>
      </c>
    </row>
    <row r="141" spans="1:11" ht="12.75" x14ac:dyDescent="0.2">
      <c r="A141" s="67">
        <v>2</v>
      </c>
      <c r="B141" s="65">
        <v>2</v>
      </c>
      <c r="C141" s="65">
        <v>5</v>
      </c>
      <c r="D141" s="65">
        <v>6</v>
      </c>
      <c r="E141" s="65"/>
      <c r="F141" s="68" t="s">
        <v>369</v>
      </c>
      <c r="G141" s="79">
        <v>0</v>
      </c>
      <c r="H141" s="79">
        <v>0</v>
      </c>
      <c r="I141" s="79">
        <v>0</v>
      </c>
      <c r="J141" s="79">
        <v>0</v>
      </c>
      <c r="K141" s="120">
        <v>0</v>
      </c>
    </row>
    <row r="142" spans="1:11" ht="12.75" x14ac:dyDescent="0.2">
      <c r="A142" s="62">
        <v>2</v>
      </c>
      <c r="B142" s="57">
        <v>2</v>
      </c>
      <c r="C142" s="57">
        <v>5</v>
      </c>
      <c r="D142" s="57">
        <v>6</v>
      </c>
      <c r="E142" s="57" t="s">
        <v>308</v>
      </c>
      <c r="F142" s="63" t="s">
        <v>369</v>
      </c>
      <c r="G142" s="55"/>
      <c r="H142" s="55"/>
      <c r="I142" s="55"/>
      <c r="J142" s="55">
        <f>SUBTOTAL(9,G142:I142)</f>
        <v>0</v>
      </c>
      <c r="K142" s="110">
        <f>IFERROR(J142/$J$19*100,"0.00")</f>
        <v>0</v>
      </c>
    </row>
    <row r="143" spans="1:11" ht="12.75" x14ac:dyDescent="0.2">
      <c r="A143" s="67">
        <v>2</v>
      </c>
      <c r="B143" s="65">
        <v>2</v>
      </c>
      <c r="C143" s="65">
        <v>5</v>
      </c>
      <c r="D143" s="65">
        <v>7</v>
      </c>
      <c r="E143" s="65"/>
      <c r="F143" s="68" t="s">
        <v>370</v>
      </c>
      <c r="G143" s="71">
        <f>+G144</f>
        <v>0</v>
      </c>
      <c r="H143" s="71">
        <f>+H144</f>
        <v>0</v>
      </c>
      <c r="I143" s="71">
        <f>+I144</f>
        <v>0</v>
      </c>
      <c r="J143" s="71">
        <f>+J144</f>
        <v>0</v>
      </c>
      <c r="K143" s="121">
        <f>+K144</f>
        <v>0</v>
      </c>
    </row>
    <row r="144" spans="1:11" ht="12.75" x14ac:dyDescent="0.2">
      <c r="A144" s="62">
        <v>2</v>
      </c>
      <c r="B144" s="57">
        <v>2</v>
      </c>
      <c r="C144" s="57">
        <v>5</v>
      </c>
      <c r="D144" s="57">
        <v>7</v>
      </c>
      <c r="E144" s="57" t="s">
        <v>308</v>
      </c>
      <c r="F144" s="63" t="s">
        <v>370</v>
      </c>
      <c r="G144" s="55"/>
      <c r="H144" s="55"/>
      <c r="I144" s="55"/>
      <c r="J144" s="55">
        <f>SUBTOTAL(9,G144:I144)</f>
        <v>0</v>
      </c>
      <c r="K144" s="110">
        <f>IFERROR(J144/$J$19*100,"0.00")</f>
        <v>0</v>
      </c>
    </row>
    <row r="145" spans="1:11" ht="12.75" x14ac:dyDescent="0.2">
      <c r="A145" s="67">
        <v>2</v>
      </c>
      <c r="B145" s="65">
        <v>2</v>
      </c>
      <c r="C145" s="65">
        <v>5</v>
      </c>
      <c r="D145" s="65">
        <v>8</v>
      </c>
      <c r="E145" s="65"/>
      <c r="F145" s="68" t="s">
        <v>142</v>
      </c>
      <c r="G145" s="79">
        <v>0</v>
      </c>
      <c r="H145" s="79">
        <v>0</v>
      </c>
      <c r="I145" s="79">
        <v>0</v>
      </c>
      <c r="J145" s="79">
        <v>0</v>
      </c>
      <c r="K145" s="120">
        <v>0</v>
      </c>
    </row>
    <row r="146" spans="1:11" ht="12.75" x14ac:dyDescent="0.2">
      <c r="A146" s="62">
        <v>2</v>
      </c>
      <c r="B146" s="57">
        <v>2</v>
      </c>
      <c r="C146" s="57">
        <v>5</v>
      </c>
      <c r="D146" s="57">
        <v>8</v>
      </c>
      <c r="E146" s="57" t="s">
        <v>308</v>
      </c>
      <c r="F146" s="63" t="s">
        <v>142</v>
      </c>
      <c r="G146" s="55"/>
      <c r="H146" s="55"/>
      <c r="I146" s="55"/>
      <c r="J146" s="55">
        <f>SUBTOTAL(9,G146:I146)</f>
        <v>0</v>
      </c>
      <c r="K146" s="110">
        <f>IFERROR(J146/$J$19*100,"0.00")</f>
        <v>0</v>
      </c>
    </row>
    <row r="147" spans="1:11" ht="12.75" x14ac:dyDescent="0.2">
      <c r="A147" s="86">
        <v>2</v>
      </c>
      <c r="B147" s="84">
        <v>2</v>
      </c>
      <c r="C147" s="84">
        <v>6</v>
      </c>
      <c r="D147" s="84"/>
      <c r="E147" s="84"/>
      <c r="F147" s="87" t="s">
        <v>143</v>
      </c>
      <c r="G147" s="85">
        <v>0</v>
      </c>
      <c r="H147" s="85">
        <v>86500</v>
      </c>
      <c r="I147" s="85">
        <v>0</v>
      </c>
      <c r="J147" s="85">
        <v>86500</v>
      </c>
      <c r="K147" s="119">
        <v>1.2874124954842893E-2</v>
      </c>
    </row>
    <row r="148" spans="1:11" ht="12.75" x14ac:dyDescent="0.2">
      <c r="A148" s="64">
        <v>2</v>
      </c>
      <c r="B148" s="65">
        <v>2</v>
      </c>
      <c r="C148" s="65">
        <v>6</v>
      </c>
      <c r="D148" s="65">
        <v>1</v>
      </c>
      <c r="E148" s="65"/>
      <c r="F148" s="61" t="s">
        <v>371</v>
      </c>
      <c r="G148" s="79">
        <v>0</v>
      </c>
      <c r="H148" s="79">
        <v>0</v>
      </c>
      <c r="I148" s="79">
        <v>0</v>
      </c>
      <c r="J148" s="79">
        <v>0</v>
      </c>
      <c r="K148" s="120">
        <v>0</v>
      </c>
    </row>
    <row r="149" spans="1:11" ht="12.75" x14ac:dyDescent="0.2">
      <c r="A149" s="62">
        <v>2</v>
      </c>
      <c r="B149" s="57">
        <v>2</v>
      </c>
      <c r="C149" s="57">
        <v>6</v>
      </c>
      <c r="D149" s="57">
        <v>1</v>
      </c>
      <c r="E149" s="57" t="s">
        <v>308</v>
      </c>
      <c r="F149" s="63" t="s">
        <v>371</v>
      </c>
      <c r="G149" s="55"/>
      <c r="H149" s="55"/>
      <c r="I149" s="55"/>
      <c r="J149" s="55">
        <f>SUBTOTAL(9,G149:I149)</f>
        <v>0</v>
      </c>
      <c r="K149" s="110">
        <f>IFERROR(J149/$J$19*100,"0.00")</f>
        <v>0</v>
      </c>
    </row>
    <row r="150" spans="1:11" ht="12.75" x14ac:dyDescent="0.2">
      <c r="A150" s="64">
        <v>2</v>
      </c>
      <c r="B150" s="65">
        <v>2</v>
      </c>
      <c r="C150" s="65">
        <v>6</v>
      </c>
      <c r="D150" s="65">
        <v>2</v>
      </c>
      <c r="E150" s="65"/>
      <c r="F150" s="61" t="s">
        <v>144</v>
      </c>
      <c r="G150" s="79">
        <v>0</v>
      </c>
      <c r="H150" s="79">
        <v>86500</v>
      </c>
      <c r="I150" s="79">
        <v>0</v>
      </c>
      <c r="J150" s="79">
        <v>86500</v>
      </c>
      <c r="K150" s="120">
        <v>1.2874124954842893E-2</v>
      </c>
    </row>
    <row r="151" spans="1:11" ht="12.75" x14ac:dyDescent="0.2">
      <c r="A151" s="62">
        <v>2</v>
      </c>
      <c r="B151" s="57">
        <v>2</v>
      </c>
      <c r="C151" s="57">
        <v>6</v>
      </c>
      <c r="D151" s="57">
        <v>2</v>
      </c>
      <c r="E151" s="57" t="s">
        <v>308</v>
      </c>
      <c r="F151" s="63" t="s">
        <v>144</v>
      </c>
      <c r="G151" s="55"/>
      <c r="H151" s="55">
        <v>86500</v>
      </c>
      <c r="I151" s="55"/>
      <c r="J151" s="55">
        <f>SUBTOTAL(9,G151:I151)</f>
        <v>86500</v>
      </c>
      <c r="K151" s="110">
        <f>IFERROR(J151/$J$19*100,"0.00")</f>
        <v>1.2874124954842893E-2</v>
      </c>
    </row>
    <row r="152" spans="1:11" ht="12.75" x14ac:dyDescent="0.2">
      <c r="A152" s="64">
        <v>2</v>
      </c>
      <c r="B152" s="65">
        <v>2</v>
      </c>
      <c r="C152" s="65">
        <v>6</v>
      </c>
      <c r="D152" s="65">
        <v>3</v>
      </c>
      <c r="E152" s="65"/>
      <c r="F152" s="61" t="s">
        <v>145</v>
      </c>
      <c r="G152" s="79">
        <v>0</v>
      </c>
      <c r="H152" s="79">
        <v>0</v>
      </c>
      <c r="I152" s="79">
        <v>0</v>
      </c>
      <c r="J152" s="79">
        <v>0</v>
      </c>
      <c r="K152" s="120">
        <v>0</v>
      </c>
    </row>
    <row r="153" spans="1:11" ht="12.75" x14ac:dyDescent="0.2">
      <c r="A153" s="62">
        <v>2</v>
      </c>
      <c r="B153" s="57">
        <v>2</v>
      </c>
      <c r="C153" s="57">
        <v>6</v>
      </c>
      <c r="D153" s="57">
        <v>3</v>
      </c>
      <c r="E153" s="57" t="s">
        <v>308</v>
      </c>
      <c r="F153" s="63" t="s">
        <v>145</v>
      </c>
      <c r="G153" s="55"/>
      <c r="H153" s="55"/>
      <c r="I153" s="55"/>
      <c r="J153" s="55">
        <f>SUBTOTAL(9,G153:I153)</f>
        <v>0</v>
      </c>
      <c r="K153" s="110">
        <f>IFERROR(J153/$J$19*100,"0.00")</f>
        <v>0</v>
      </c>
    </row>
    <row r="154" spans="1:11" ht="12.75" x14ac:dyDescent="0.2">
      <c r="A154" s="64">
        <v>2</v>
      </c>
      <c r="B154" s="65">
        <v>2</v>
      </c>
      <c r="C154" s="65">
        <v>6</v>
      </c>
      <c r="D154" s="65">
        <v>4</v>
      </c>
      <c r="E154" s="65"/>
      <c r="F154" s="61" t="s">
        <v>146</v>
      </c>
      <c r="G154" s="79">
        <v>0</v>
      </c>
      <c r="H154" s="79">
        <v>0</v>
      </c>
      <c r="I154" s="79">
        <v>0</v>
      </c>
      <c r="J154" s="79">
        <v>0</v>
      </c>
      <c r="K154" s="120">
        <v>0</v>
      </c>
    </row>
    <row r="155" spans="1:11" ht="12.75" x14ac:dyDescent="0.2">
      <c r="A155" s="62">
        <v>2</v>
      </c>
      <c r="B155" s="57">
        <v>2</v>
      </c>
      <c r="C155" s="57">
        <v>6</v>
      </c>
      <c r="D155" s="57">
        <v>4</v>
      </c>
      <c r="E155" s="57" t="s">
        <v>308</v>
      </c>
      <c r="F155" s="63" t="s">
        <v>146</v>
      </c>
      <c r="G155" s="55"/>
      <c r="H155" s="55"/>
      <c r="I155" s="55"/>
      <c r="J155" s="55">
        <f>SUBTOTAL(9,G155:I155)</f>
        <v>0</v>
      </c>
      <c r="K155" s="110">
        <f>IFERROR(J155/$J$19*100,"0.00")</f>
        <v>0</v>
      </c>
    </row>
    <row r="156" spans="1:11" ht="12.75" x14ac:dyDescent="0.2">
      <c r="A156" s="67">
        <v>2</v>
      </c>
      <c r="B156" s="65">
        <v>2</v>
      </c>
      <c r="C156" s="65">
        <v>6</v>
      </c>
      <c r="D156" s="65">
        <v>5</v>
      </c>
      <c r="E156" s="65"/>
      <c r="F156" s="68" t="s">
        <v>313</v>
      </c>
      <c r="G156" s="71">
        <f>+G157</f>
        <v>0</v>
      </c>
      <c r="H156" s="71">
        <f>+H157</f>
        <v>0</v>
      </c>
      <c r="I156" s="71">
        <f>+I157</f>
        <v>0</v>
      </c>
      <c r="J156" s="71">
        <f>+J157</f>
        <v>0</v>
      </c>
      <c r="K156" s="121">
        <f>+K157</f>
        <v>0</v>
      </c>
    </row>
    <row r="157" spans="1:11" ht="12.75" x14ac:dyDescent="0.2">
      <c r="A157" s="62">
        <v>2</v>
      </c>
      <c r="B157" s="57">
        <v>2</v>
      </c>
      <c r="C157" s="57">
        <v>6</v>
      </c>
      <c r="D157" s="57">
        <v>5</v>
      </c>
      <c r="E157" s="57" t="s">
        <v>308</v>
      </c>
      <c r="F157" s="63" t="s">
        <v>313</v>
      </c>
      <c r="G157" s="55"/>
      <c r="H157" s="55"/>
      <c r="I157" s="55"/>
      <c r="J157" s="55">
        <f>SUBTOTAL(9,G157:I157)</f>
        <v>0</v>
      </c>
      <c r="K157" s="110">
        <f>IFERROR(J157/$J$19*100,"0.00")</f>
        <v>0</v>
      </c>
    </row>
    <row r="158" spans="1:11" ht="12.75" x14ac:dyDescent="0.2">
      <c r="A158" s="67">
        <v>2</v>
      </c>
      <c r="B158" s="65">
        <v>2</v>
      </c>
      <c r="C158" s="65">
        <v>6</v>
      </c>
      <c r="D158" s="65">
        <v>6</v>
      </c>
      <c r="E158" s="65"/>
      <c r="F158" s="68" t="s">
        <v>372</v>
      </c>
      <c r="G158" s="71">
        <f>+G159</f>
        <v>0</v>
      </c>
      <c r="H158" s="71">
        <f>+H159</f>
        <v>0</v>
      </c>
      <c r="I158" s="71">
        <f>+I159</f>
        <v>0</v>
      </c>
      <c r="J158" s="71">
        <f>+J159</f>
        <v>0</v>
      </c>
      <c r="K158" s="121">
        <f>+K159</f>
        <v>0</v>
      </c>
    </row>
    <row r="159" spans="1:11" ht="12.75" x14ac:dyDescent="0.2">
      <c r="A159" s="62">
        <v>2</v>
      </c>
      <c r="B159" s="57">
        <v>2</v>
      </c>
      <c r="C159" s="57">
        <v>6</v>
      </c>
      <c r="D159" s="57">
        <v>6</v>
      </c>
      <c r="E159" s="57" t="s">
        <v>308</v>
      </c>
      <c r="F159" s="63" t="s">
        <v>372</v>
      </c>
      <c r="G159" s="55"/>
      <c r="H159" s="55"/>
      <c r="I159" s="55"/>
      <c r="J159" s="55">
        <f>SUBTOTAL(9,G159:I159)</f>
        <v>0</v>
      </c>
      <c r="K159" s="110">
        <f>IFERROR(J159/$J$19*100,"0.00")</f>
        <v>0</v>
      </c>
    </row>
    <row r="160" spans="1:11" ht="12.75" x14ac:dyDescent="0.2">
      <c r="A160" s="67">
        <v>2</v>
      </c>
      <c r="B160" s="65">
        <v>2</v>
      </c>
      <c r="C160" s="65">
        <v>6</v>
      </c>
      <c r="D160" s="65">
        <v>7</v>
      </c>
      <c r="E160" s="65"/>
      <c r="F160" s="68" t="s">
        <v>373</v>
      </c>
      <c r="G160" s="71">
        <f>+G161</f>
        <v>0</v>
      </c>
      <c r="H160" s="71">
        <f>+H161</f>
        <v>0</v>
      </c>
      <c r="I160" s="71">
        <f>+I161</f>
        <v>0</v>
      </c>
      <c r="J160" s="71">
        <f>+J161</f>
        <v>0</v>
      </c>
      <c r="K160" s="121">
        <f>+K161</f>
        <v>0</v>
      </c>
    </row>
    <row r="161" spans="1:11" ht="12.75" x14ac:dyDescent="0.2">
      <c r="A161" s="62">
        <v>2</v>
      </c>
      <c r="B161" s="57">
        <v>2</v>
      </c>
      <c r="C161" s="57">
        <v>6</v>
      </c>
      <c r="D161" s="57">
        <v>7</v>
      </c>
      <c r="E161" s="57" t="s">
        <v>308</v>
      </c>
      <c r="F161" s="63" t="s">
        <v>373</v>
      </c>
      <c r="G161" s="55"/>
      <c r="H161" s="55"/>
      <c r="I161" s="55"/>
      <c r="J161" s="55">
        <f>SUBTOTAL(9,G161:I161)</f>
        <v>0</v>
      </c>
      <c r="K161" s="110">
        <f>IFERROR(J161/$J$19*100,"0.00")</f>
        <v>0</v>
      </c>
    </row>
    <row r="162" spans="1:11" ht="12.75" x14ac:dyDescent="0.2">
      <c r="A162" s="67">
        <v>2</v>
      </c>
      <c r="B162" s="65">
        <v>2</v>
      </c>
      <c r="C162" s="65">
        <v>6</v>
      </c>
      <c r="D162" s="65">
        <v>8</v>
      </c>
      <c r="E162" s="65"/>
      <c r="F162" s="68" t="s">
        <v>374</v>
      </c>
      <c r="G162" s="71">
        <f>+G163</f>
        <v>0</v>
      </c>
      <c r="H162" s="71">
        <f>+H163</f>
        <v>0</v>
      </c>
      <c r="I162" s="71">
        <f>+I163</f>
        <v>0</v>
      </c>
      <c r="J162" s="71">
        <f>+J163</f>
        <v>0</v>
      </c>
      <c r="K162" s="121">
        <f>+K163</f>
        <v>0</v>
      </c>
    </row>
    <row r="163" spans="1:11" ht="12.75" x14ac:dyDescent="0.2">
      <c r="A163" s="62">
        <v>2</v>
      </c>
      <c r="B163" s="57">
        <v>2</v>
      </c>
      <c r="C163" s="57">
        <v>6</v>
      </c>
      <c r="D163" s="57">
        <v>8</v>
      </c>
      <c r="E163" s="57" t="s">
        <v>308</v>
      </c>
      <c r="F163" s="63" t="s">
        <v>374</v>
      </c>
      <c r="G163" s="55"/>
      <c r="H163" s="55"/>
      <c r="I163" s="55"/>
      <c r="J163" s="55">
        <f>SUBTOTAL(9,G163:I163)</f>
        <v>0</v>
      </c>
      <c r="K163" s="110">
        <f>IFERROR(J163/$J$19*100,"0.00")</f>
        <v>0</v>
      </c>
    </row>
    <row r="164" spans="1:11" ht="12.75" x14ac:dyDescent="0.2">
      <c r="A164" s="67">
        <v>2</v>
      </c>
      <c r="B164" s="65">
        <v>2</v>
      </c>
      <c r="C164" s="65">
        <v>6</v>
      </c>
      <c r="D164" s="65">
        <v>9</v>
      </c>
      <c r="E164" s="65"/>
      <c r="F164" s="68" t="s">
        <v>314</v>
      </c>
      <c r="G164" s="71">
        <f>+G165</f>
        <v>0</v>
      </c>
      <c r="H164" s="71">
        <f>+H165</f>
        <v>0</v>
      </c>
      <c r="I164" s="71">
        <f>+I165</f>
        <v>0</v>
      </c>
      <c r="J164" s="71">
        <f>+J165</f>
        <v>0</v>
      </c>
      <c r="K164" s="121">
        <f>+K165</f>
        <v>0</v>
      </c>
    </row>
    <row r="165" spans="1:11" ht="12.75" x14ac:dyDescent="0.2">
      <c r="A165" s="62">
        <v>2</v>
      </c>
      <c r="B165" s="57">
        <v>2</v>
      </c>
      <c r="C165" s="57">
        <v>6</v>
      </c>
      <c r="D165" s="57">
        <v>9</v>
      </c>
      <c r="E165" s="57" t="s">
        <v>308</v>
      </c>
      <c r="F165" s="63" t="s">
        <v>314</v>
      </c>
      <c r="G165" s="55"/>
      <c r="H165" s="55"/>
      <c r="I165" s="55"/>
      <c r="J165" s="55">
        <f>SUBTOTAL(9,G165:I165)</f>
        <v>0</v>
      </c>
      <c r="K165" s="110">
        <f>IFERROR(J165/$J$19*100,"0.00")</f>
        <v>0</v>
      </c>
    </row>
    <row r="166" spans="1:11" ht="12.75" x14ac:dyDescent="0.2">
      <c r="A166" s="86">
        <v>2</v>
      </c>
      <c r="B166" s="84">
        <v>2</v>
      </c>
      <c r="C166" s="84">
        <v>7</v>
      </c>
      <c r="D166" s="84"/>
      <c r="E166" s="84"/>
      <c r="F166" s="87" t="s">
        <v>147</v>
      </c>
      <c r="G166" s="85">
        <v>0</v>
      </c>
      <c r="H166" s="85">
        <v>7810000</v>
      </c>
      <c r="I166" s="85">
        <v>0</v>
      </c>
      <c r="J166" s="85">
        <v>7810000</v>
      </c>
      <c r="K166" s="119">
        <v>1.1623920912985317</v>
      </c>
    </row>
    <row r="167" spans="1:11" ht="12.75" x14ac:dyDescent="0.2">
      <c r="A167" s="67">
        <v>2</v>
      </c>
      <c r="B167" s="65">
        <v>2</v>
      </c>
      <c r="C167" s="65">
        <v>7</v>
      </c>
      <c r="D167" s="65">
        <v>1</v>
      </c>
      <c r="E167" s="65"/>
      <c r="F167" s="68" t="s">
        <v>375</v>
      </c>
      <c r="G167" s="79">
        <v>0</v>
      </c>
      <c r="H167" s="79">
        <v>5300000</v>
      </c>
      <c r="I167" s="79">
        <v>0</v>
      </c>
      <c r="J167" s="79">
        <v>5300000</v>
      </c>
      <c r="K167" s="120">
        <v>0.7888192168863275</v>
      </c>
    </row>
    <row r="168" spans="1:11" ht="12.75" x14ac:dyDescent="0.2">
      <c r="A168" s="56">
        <v>2</v>
      </c>
      <c r="B168" s="57">
        <v>2</v>
      </c>
      <c r="C168" s="57">
        <v>7</v>
      </c>
      <c r="D168" s="57">
        <v>1</v>
      </c>
      <c r="E168" s="57" t="s">
        <v>308</v>
      </c>
      <c r="F168" s="69" t="s">
        <v>148</v>
      </c>
      <c r="G168" s="55"/>
      <c r="H168" s="55">
        <v>3000000</v>
      </c>
      <c r="I168" s="55"/>
      <c r="J168" s="55">
        <f t="shared" ref="J168:J174" si="6">SUBTOTAL(9,G168:I168)</f>
        <v>3000000</v>
      </c>
      <c r="K168" s="110">
        <f t="shared" ref="K168:K174" si="7">IFERROR(J168/$J$19*100,"0.00")</f>
        <v>0.44650144352056276</v>
      </c>
    </row>
    <row r="169" spans="1:11" ht="12.75" x14ac:dyDescent="0.2">
      <c r="A169" s="56">
        <v>2</v>
      </c>
      <c r="B169" s="57">
        <v>2</v>
      </c>
      <c r="C169" s="57">
        <v>7</v>
      </c>
      <c r="D169" s="57">
        <v>1</v>
      </c>
      <c r="E169" s="57" t="s">
        <v>309</v>
      </c>
      <c r="F169" s="69" t="s">
        <v>149</v>
      </c>
      <c r="G169" s="55"/>
      <c r="H169" s="55">
        <v>2300000</v>
      </c>
      <c r="I169" s="55"/>
      <c r="J169" s="55">
        <f t="shared" si="6"/>
        <v>2300000</v>
      </c>
      <c r="K169" s="110">
        <f t="shared" si="7"/>
        <v>0.3423177733657648</v>
      </c>
    </row>
    <row r="170" spans="1:11" ht="12.75" x14ac:dyDescent="0.2">
      <c r="A170" s="56">
        <v>2</v>
      </c>
      <c r="B170" s="57">
        <v>2</v>
      </c>
      <c r="C170" s="57">
        <v>7</v>
      </c>
      <c r="D170" s="57">
        <v>1</v>
      </c>
      <c r="E170" s="57" t="s">
        <v>310</v>
      </c>
      <c r="F170" s="69" t="s">
        <v>150</v>
      </c>
      <c r="G170" s="55"/>
      <c r="H170" s="55"/>
      <c r="I170" s="55"/>
      <c r="J170" s="55">
        <f t="shared" si="6"/>
        <v>0</v>
      </c>
      <c r="K170" s="110">
        <f t="shared" si="7"/>
        <v>0</v>
      </c>
    </row>
    <row r="171" spans="1:11" ht="12.75" x14ac:dyDescent="0.2">
      <c r="A171" s="56">
        <v>2</v>
      </c>
      <c r="B171" s="57">
        <v>2</v>
      </c>
      <c r="C171" s="57">
        <v>7</v>
      </c>
      <c r="D171" s="57">
        <v>1</v>
      </c>
      <c r="E171" s="57" t="s">
        <v>311</v>
      </c>
      <c r="F171" s="69" t="s">
        <v>151</v>
      </c>
      <c r="G171" s="55"/>
      <c r="H171" s="55"/>
      <c r="I171" s="55"/>
      <c r="J171" s="55">
        <f t="shared" si="6"/>
        <v>0</v>
      </c>
      <c r="K171" s="110">
        <f t="shared" si="7"/>
        <v>0</v>
      </c>
    </row>
    <row r="172" spans="1:11" ht="12.75" x14ac:dyDescent="0.2">
      <c r="A172" s="56">
        <v>2</v>
      </c>
      <c r="B172" s="57">
        <v>2</v>
      </c>
      <c r="C172" s="57">
        <v>7</v>
      </c>
      <c r="D172" s="57">
        <v>1</v>
      </c>
      <c r="E172" s="57" t="s">
        <v>315</v>
      </c>
      <c r="F172" s="69" t="s">
        <v>152</v>
      </c>
      <c r="G172" s="55"/>
      <c r="H172" s="55"/>
      <c r="I172" s="55"/>
      <c r="J172" s="55">
        <f t="shared" si="6"/>
        <v>0</v>
      </c>
      <c r="K172" s="110">
        <f t="shared" si="7"/>
        <v>0</v>
      </c>
    </row>
    <row r="173" spans="1:11" ht="12.75" x14ac:dyDescent="0.2">
      <c r="A173" s="56">
        <v>2</v>
      </c>
      <c r="B173" s="57">
        <v>2</v>
      </c>
      <c r="C173" s="57">
        <v>7</v>
      </c>
      <c r="D173" s="57">
        <v>1</v>
      </c>
      <c r="E173" s="57" t="s">
        <v>354</v>
      </c>
      <c r="F173" s="69" t="s">
        <v>153</v>
      </c>
      <c r="G173" s="55"/>
      <c r="H173" s="55"/>
      <c r="I173" s="55"/>
      <c r="J173" s="55">
        <f t="shared" si="6"/>
        <v>0</v>
      </c>
      <c r="K173" s="110">
        <f t="shared" si="7"/>
        <v>0</v>
      </c>
    </row>
    <row r="174" spans="1:11" ht="12.75" x14ac:dyDescent="0.2">
      <c r="A174" s="56">
        <v>2</v>
      </c>
      <c r="B174" s="57">
        <v>2</v>
      </c>
      <c r="C174" s="57">
        <v>7</v>
      </c>
      <c r="D174" s="57">
        <v>1</v>
      </c>
      <c r="E174" s="57" t="s">
        <v>356</v>
      </c>
      <c r="F174" s="69" t="s">
        <v>154</v>
      </c>
      <c r="G174" s="55"/>
      <c r="H174" s="55"/>
      <c r="I174" s="55"/>
      <c r="J174" s="55">
        <f t="shared" si="6"/>
        <v>0</v>
      </c>
      <c r="K174" s="110">
        <f t="shared" si="7"/>
        <v>0</v>
      </c>
    </row>
    <row r="175" spans="1:11" ht="12.75" x14ac:dyDescent="0.2">
      <c r="A175" s="64">
        <v>2</v>
      </c>
      <c r="B175" s="65">
        <v>2</v>
      </c>
      <c r="C175" s="65">
        <v>7</v>
      </c>
      <c r="D175" s="65">
        <v>2</v>
      </c>
      <c r="E175" s="65"/>
      <c r="F175" s="61" t="s">
        <v>376</v>
      </c>
      <c r="G175" s="79">
        <v>0</v>
      </c>
      <c r="H175" s="79">
        <v>2510000</v>
      </c>
      <c r="I175" s="79">
        <v>0</v>
      </c>
      <c r="J175" s="79">
        <v>2510000</v>
      </c>
      <c r="K175" s="120">
        <v>0.37357287441220416</v>
      </c>
    </row>
    <row r="176" spans="1:11" ht="12.75" x14ac:dyDescent="0.2">
      <c r="A176" s="56">
        <v>2</v>
      </c>
      <c r="B176" s="57">
        <v>2</v>
      </c>
      <c r="C176" s="57">
        <v>7</v>
      </c>
      <c r="D176" s="57">
        <v>2</v>
      </c>
      <c r="E176" s="57" t="s">
        <v>308</v>
      </c>
      <c r="F176" s="69" t="s">
        <v>377</v>
      </c>
      <c r="G176" s="55"/>
      <c r="H176" s="55">
        <v>300000</v>
      </c>
      <c r="I176" s="55"/>
      <c r="J176" s="55">
        <f t="shared" ref="J176:J181" si="8">SUBTOTAL(9,G176:I176)</f>
        <v>300000</v>
      </c>
      <c r="K176" s="110">
        <f t="shared" ref="K176:K181" si="9">IFERROR(J176/$J$19*100,"0.00")</f>
        <v>4.4650144352056276E-2</v>
      </c>
    </row>
    <row r="177" spans="1:11" ht="12.75" x14ac:dyDescent="0.2">
      <c r="A177" s="56">
        <v>2</v>
      </c>
      <c r="B177" s="57">
        <v>2</v>
      </c>
      <c r="C177" s="57">
        <v>7</v>
      </c>
      <c r="D177" s="57">
        <v>2</v>
      </c>
      <c r="E177" s="57" t="s">
        <v>309</v>
      </c>
      <c r="F177" s="69" t="s">
        <v>155</v>
      </c>
      <c r="G177" s="55"/>
      <c r="H177" s="55">
        <v>200000</v>
      </c>
      <c r="I177" s="55"/>
      <c r="J177" s="55">
        <f t="shared" si="8"/>
        <v>200000</v>
      </c>
      <c r="K177" s="110">
        <f t="shared" si="9"/>
        <v>2.9766762901370852E-2</v>
      </c>
    </row>
    <row r="178" spans="1:11" ht="12.75" x14ac:dyDescent="0.2">
      <c r="A178" s="56">
        <v>2</v>
      </c>
      <c r="B178" s="57">
        <v>2</v>
      </c>
      <c r="C178" s="57">
        <v>7</v>
      </c>
      <c r="D178" s="57">
        <v>2</v>
      </c>
      <c r="E178" s="57" t="s">
        <v>310</v>
      </c>
      <c r="F178" s="69" t="s">
        <v>378</v>
      </c>
      <c r="G178" s="55"/>
      <c r="H178" s="55"/>
      <c r="I178" s="55"/>
      <c r="J178" s="55">
        <f t="shared" si="8"/>
        <v>0</v>
      </c>
      <c r="K178" s="110">
        <f t="shared" si="9"/>
        <v>0</v>
      </c>
    </row>
    <row r="179" spans="1:11" ht="12.75" x14ac:dyDescent="0.2">
      <c r="A179" s="56">
        <v>2</v>
      </c>
      <c r="B179" s="57">
        <v>2</v>
      </c>
      <c r="C179" s="57">
        <v>7</v>
      </c>
      <c r="D179" s="57">
        <v>2</v>
      </c>
      <c r="E179" s="57" t="s">
        <v>311</v>
      </c>
      <c r="F179" s="69" t="s">
        <v>156</v>
      </c>
      <c r="G179" s="55"/>
      <c r="H179" s="55">
        <v>1500000</v>
      </c>
      <c r="I179" s="55"/>
      <c r="J179" s="55">
        <f t="shared" si="8"/>
        <v>1500000</v>
      </c>
      <c r="K179" s="110">
        <f t="shared" si="9"/>
        <v>0.22325072176028138</v>
      </c>
    </row>
    <row r="180" spans="1:11" ht="12.75" x14ac:dyDescent="0.2">
      <c r="A180" s="111">
        <v>2</v>
      </c>
      <c r="B180" s="112">
        <v>2</v>
      </c>
      <c r="C180" s="112">
        <v>7</v>
      </c>
      <c r="D180" s="112">
        <v>2</v>
      </c>
      <c r="E180" s="112" t="s">
        <v>315</v>
      </c>
      <c r="F180" s="135" t="s">
        <v>316</v>
      </c>
      <c r="G180" s="115"/>
      <c r="H180" s="115">
        <v>110000</v>
      </c>
      <c r="I180" s="115"/>
      <c r="J180" s="115">
        <f t="shared" si="8"/>
        <v>110000</v>
      </c>
      <c r="K180" s="116">
        <f t="shared" si="9"/>
        <v>1.6371719595753967E-2</v>
      </c>
    </row>
    <row r="181" spans="1:11" ht="12.75" x14ac:dyDescent="0.2">
      <c r="A181" s="56">
        <v>2</v>
      </c>
      <c r="B181" s="57">
        <v>2</v>
      </c>
      <c r="C181" s="57">
        <v>7</v>
      </c>
      <c r="D181" s="57">
        <v>2</v>
      </c>
      <c r="E181" s="57" t="s">
        <v>354</v>
      </c>
      <c r="F181" s="70" t="s">
        <v>157</v>
      </c>
      <c r="G181" s="55"/>
      <c r="H181" s="55">
        <v>400000</v>
      </c>
      <c r="I181" s="55">
        <v>0</v>
      </c>
      <c r="J181" s="55">
        <f t="shared" si="8"/>
        <v>400000</v>
      </c>
      <c r="K181" s="110">
        <f t="shared" si="9"/>
        <v>5.9533525802741703E-2</v>
      </c>
    </row>
    <row r="182" spans="1:11" ht="12.75" x14ac:dyDescent="0.2">
      <c r="A182" s="64">
        <v>2</v>
      </c>
      <c r="B182" s="65">
        <v>2</v>
      </c>
      <c r="C182" s="65">
        <v>7</v>
      </c>
      <c r="D182" s="65">
        <v>3</v>
      </c>
      <c r="E182" s="65"/>
      <c r="F182" s="61" t="s">
        <v>158</v>
      </c>
      <c r="G182" s="79">
        <v>0</v>
      </c>
      <c r="H182" s="79">
        <v>0</v>
      </c>
      <c r="I182" s="79">
        <v>0</v>
      </c>
      <c r="J182" s="79">
        <v>0</v>
      </c>
      <c r="K182" s="120">
        <v>0</v>
      </c>
    </row>
    <row r="183" spans="1:11" ht="12.75" x14ac:dyDescent="0.2">
      <c r="A183" s="56">
        <v>2</v>
      </c>
      <c r="B183" s="57">
        <v>2</v>
      </c>
      <c r="C183" s="57">
        <v>7</v>
      </c>
      <c r="D183" s="57">
        <v>3</v>
      </c>
      <c r="E183" s="57" t="s">
        <v>308</v>
      </c>
      <c r="F183" s="54" t="s">
        <v>158</v>
      </c>
      <c r="G183" s="55"/>
      <c r="H183" s="55"/>
      <c r="I183" s="55"/>
      <c r="J183" s="55">
        <f>SUBTOTAL(9,G183:I183)</f>
        <v>0</v>
      </c>
      <c r="K183" s="110">
        <f>IFERROR(J183/$J$19*100,"0.00")</f>
        <v>0</v>
      </c>
    </row>
    <row r="184" spans="1:11" ht="12.75" x14ac:dyDescent="0.2">
      <c r="A184" s="86">
        <v>2</v>
      </c>
      <c r="B184" s="84">
        <v>2</v>
      </c>
      <c r="C184" s="84">
        <v>8</v>
      </c>
      <c r="D184" s="84"/>
      <c r="E184" s="84"/>
      <c r="F184" s="87" t="s">
        <v>379</v>
      </c>
      <c r="G184" s="85">
        <v>0</v>
      </c>
      <c r="H184" s="85">
        <v>24000871.27</v>
      </c>
      <c r="I184" s="85">
        <v>0</v>
      </c>
      <c r="J184" s="85">
        <v>24000871.27</v>
      </c>
      <c r="K184" s="119">
        <v>3.5721412226020672</v>
      </c>
    </row>
    <row r="185" spans="1:11" ht="12.75" x14ac:dyDescent="0.2">
      <c r="A185" s="64">
        <v>2</v>
      </c>
      <c r="B185" s="65">
        <v>2</v>
      </c>
      <c r="C185" s="65">
        <v>8</v>
      </c>
      <c r="D185" s="65">
        <v>1</v>
      </c>
      <c r="E185" s="65"/>
      <c r="F185" s="61" t="s">
        <v>159</v>
      </c>
      <c r="G185" s="79">
        <v>0</v>
      </c>
      <c r="H185" s="79">
        <v>0</v>
      </c>
      <c r="I185" s="79">
        <v>0</v>
      </c>
      <c r="J185" s="79">
        <v>0</v>
      </c>
      <c r="K185" s="120">
        <v>0</v>
      </c>
    </row>
    <row r="186" spans="1:11" ht="12.75" x14ac:dyDescent="0.2">
      <c r="A186" s="56">
        <v>2</v>
      </c>
      <c r="B186" s="57">
        <v>2</v>
      </c>
      <c r="C186" s="57">
        <v>8</v>
      </c>
      <c r="D186" s="57">
        <v>1</v>
      </c>
      <c r="E186" s="57" t="s">
        <v>308</v>
      </c>
      <c r="F186" s="54" t="s">
        <v>159</v>
      </c>
      <c r="G186" s="55"/>
      <c r="H186" s="55"/>
      <c r="I186" s="55"/>
      <c r="J186" s="55">
        <f>SUBTOTAL(9,G186:I186)</f>
        <v>0</v>
      </c>
      <c r="K186" s="110">
        <f>IFERROR(J186/$J$19*100,"0.00")</f>
        <v>0</v>
      </c>
    </row>
    <row r="187" spans="1:11" ht="12.75" x14ac:dyDescent="0.2">
      <c r="A187" s="64">
        <v>2</v>
      </c>
      <c r="B187" s="65">
        <v>2</v>
      </c>
      <c r="C187" s="65">
        <v>8</v>
      </c>
      <c r="D187" s="65">
        <v>2</v>
      </c>
      <c r="E187" s="65"/>
      <c r="F187" s="61" t="s">
        <v>160</v>
      </c>
      <c r="G187" s="79">
        <v>0</v>
      </c>
      <c r="H187" s="79">
        <v>615450</v>
      </c>
      <c r="I187" s="79">
        <v>0</v>
      </c>
      <c r="J187" s="79">
        <v>615450</v>
      </c>
      <c r="K187" s="120">
        <v>9.1599771138243455E-2</v>
      </c>
    </row>
    <row r="188" spans="1:11" ht="12.75" x14ac:dyDescent="0.2">
      <c r="A188" s="56">
        <v>2</v>
      </c>
      <c r="B188" s="57">
        <v>2</v>
      </c>
      <c r="C188" s="57">
        <v>8</v>
      </c>
      <c r="D188" s="57">
        <v>2</v>
      </c>
      <c r="E188" s="57" t="s">
        <v>308</v>
      </c>
      <c r="F188" s="54" t="s">
        <v>160</v>
      </c>
      <c r="G188" s="55"/>
      <c r="H188" s="55">
        <v>615450</v>
      </c>
      <c r="I188" s="55"/>
      <c r="J188" s="55">
        <f>SUBTOTAL(9,G188:I188)</f>
        <v>615450</v>
      </c>
      <c r="K188" s="110">
        <f>IFERROR(J188/$J$19*100,"0.00")</f>
        <v>9.1599771138243455E-2</v>
      </c>
    </row>
    <row r="189" spans="1:11" ht="12.75" x14ac:dyDescent="0.2">
      <c r="A189" s="64">
        <v>2</v>
      </c>
      <c r="B189" s="65">
        <v>2</v>
      </c>
      <c r="C189" s="65">
        <v>8</v>
      </c>
      <c r="D189" s="65">
        <v>3</v>
      </c>
      <c r="E189" s="65"/>
      <c r="F189" s="61" t="s">
        <v>161</v>
      </c>
      <c r="G189" s="79">
        <v>0</v>
      </c>
      <c r="H189" s="79">
        <v>0</v>
      </c>
      <c r="I189" s="79">
        <v>0</v>
      </c>
      <c r="J189" s="79">
        <v>0</v>
      </c>
      <c r="K189" s="120">
        <v>0</v>
      </c>
    </row>
    <row r="190" spans="1:11" ht="12.75" x14ac:dyDescent="0.2">
      <c r="A190" s="56">
        <v>2</v>
      </c>
      <c r="B190" s="57">
        <v>2</v>
      </c>
      <c r="C190" s="57">
        <v>8</v>
      </c>
      <c r="D190" s="57">
        <v>3</v>
      </c>
      <c r="E190" s="57" t="s">
        <v>308</v>
      </c>
      <c r="F190" s="70" t="s">
        <v>161</v>
      </c>
      <c r="G190" s="55"/>
      <c r="H190" s="55"/>
      <c r="I190" s="55"/>
      <c r="J190" s="55">
        <f>SUBTOTAL(9,G190:I190)</f>
        <v>0</v>
      </c>
      <c r="K190" s="110">
        <f>IFERROR(J190/$J$19*100,"0.00")</f>
        <v>0</v>
      </c>
    </row>
    <row r="191" spans="1:11" ht="12.75" x14ac:dyDescent="0.2">
      <c r="A191" s="64">
        <v>2</v>
      </c>
      <c r="B191" s="65">
        <v>2</v>
      </c>
      <c r="C191" s="65">
        <v>8</v>
      </c>
      <c r="D191" s="65">
        <v>4</v>
      </c>
      <c r="E191" s="65"/>
      <c r="F191" s="61" t="s">
        <v>162</v>
      </c>
      <c r="G191" s="79">
        <v>0</v>
      </c>
      <c r="H191" s="79">
        <v>300000</v>
      </c>
      <c r="I191" s="79">
        <v>0</v>
      </c>
      <c r="J191" s="79">
        <v>300000</v>
      </c>
      <c r="K191" s="120">
        <v>4.4650144352056276E-2</v>
      </c>
    </row>
    <row r="192" spans="1:11" ht="12.75" x14ac:dyDescent="0.2">
      <c r="A192" s="56">
        <v>2</v>
      </c>
      <c r="B192" s="57">
        <v>2</v>
      </c>
      <c r="C192" s="57">
        <v>8</v>
      </c>
      <c r="D192" s="57">
        <v>4</v>
      </c>
      <c r="E192" s="57" t="s">
        <v>308</v>
      </c>
      <c r="F192" s="54" t="s">
        <v>162</v>
      </c>
      <c r="G192" s="55"/>
      <c r="H192" s="55">
        <v>300000</v>
      </c>
      <c r="I192" s="55"/>
      <c r="J192" s="55">
        <f>SUBTOTAL(9,G192:I192)</f>
        <v>300000</v>
      </c>
      <c r="K192" s="110">
        <f>IFERROR(J192/$J$19*100,"0.00")</f>
        <v>4.4650144352056276E-2</v>
      </c>
    </row>
    <row r="193" spans="1:11" ht="12.75" x14ac:dyDescent="0.2">
      <c r="A193" s="64">
        <v>2</v>
      </c>
      <c r="B193" s="65">
        <v>2</v>
      </c>
      <c r="C193" s="65">
        <v>8</v>
      </c>
      <c r="D193" s="65">
        <v>5</v>
      </c>
      <c r="E193" s="65"/>
      <c r="F193" s="61" t="s">
        <v>163</v>
      </c>
      <c r="G193" s="79">
        <v>0</v>
      </c>
      <c r="H193" s="79">
        <v>1594764.08</v>
      </c>
      <c r="I193" s="79">
        <v>0</v>
      </c>
      <c r="J193" s="79">
        <v>1594764.08</v>
      </c>
      <c r="K193" s="120">
        <v>0.23735482126491408</v>
      </c>
    </row>
    <row r="194" spans="1:11" ht="12.75" x14ac:dyDescent="0.2">
      <c r="A194" s="56">
        <v>2</v>
      </c>
      <c r="B194" s="57">
        <v>2</v>
      </c>
      <c r="C194" s="57">
        <v>8</v>
      </c>
      <c r="D194" s="57">
        <v>5</v>
      </c>
      <c r="E194" s="57" t="s">
        <v>308</v>
      </c>
      <c r="F194" s="54" t="s">
        <v>164</v>
      </c>
      <c r="G194" s="55"/>
      <c r="H194" s="465">
        <v>1294764.08</v>
      </c>
      <c r="I194" s="55"/>
      <c r="J194" s="55">
        <f>SUBTOTAL(9,G194:I194)</f>
        <v>1294764.08</v>
      </c>
      <c r="K194" s="110">
        <f>IFERROR(J194/$J$19*100,"0.00")</f>
        <v>0.19270467691285781</v>
      </c>
    </row>
    <row r="195" spans="1:11" ht="12.75" x14ac:dyDescent="0.2">
      <c r="A195" s="56">
        <v>2</v>
      </c>
      <c r="B195" s="57">
        <v>2</v>
      </c>
      <c r="C195" s="57">
        <v>8</v>
      </c>
      <c r="D195" s="57">
        <v>5</v>
      </c>
      <c r="E195" s="57" t="s">
        <v>309</v>
      </c>
      <c r="F195" s="54" t="s">
        <v>165</v>
      </c>
      <c r="G195" s="55"/>
      <c r="H195" s="55"/>
      <c r="I195" s="55"/>
      <c r="J195" s="55">
        <f>SUBTOTAL(9,G195:I195)</f>
        <v>0</v>
      </c>
      <c r="K195" s="110">
        <f>IFERROR(J195/$J$19*100,"0.00")</f>
        <v>0</v>
      </c>
    </row>
    <row r="196" spans="1:11" ht="12.75" x14ac:dyDescent="0.2">
      <c r="A196" s="56">
        <v>2</v>
      </c>
      <c r="B196" s="57">
        <v>2</v>
      </c>
      <c r="C196" s="57">
        <v>8</v>
      </c>
      <c r="D196" s="57">
        <v>5</v>
      </c>
      <c r="E196" s="57" t="s">
        <v>310</v>
      </c>
      <c r="F196" s="54" t="s">
        <v>317</v>
      </c>
      <c r="G196" s="55"/>
      <c r="H196" s="55">
        <v>300000</v>
      </c>
      <c r="I196" s="55"/>
      <c r="J196" s="55">
        <f>SUBTOTAL(9,G196:I196)</f>
        <v>300000</v>
      </c>
      <c r="K196" s="110">
        <f>IFERROR(J196/$J$19*100,"0.00")</f>
        <v>4.4650144352056276E-2</v>
      </c>
    </row>
    <row r="197" spans="1:11" ht="12.75" x14ac:dyDescent="0.2">
      <c r="A197" s="64">
        <v>2</v>
      </c>
      <c r="B197" s="65">
        <v>2</v>
      </c>
      <c r="C197" s="65">
        <v>8</v>
      </c>
      <c r="D197" s="65">
        <v>6</v>
      </c>
      <c r="E197" s="65"/>
      <c r="F197" s="61" t="s">
        <v>166</v>
      </c>
      <c r="G197" s="79">
        <v>0</v>
      </c>
      <c r="H197" s="79">
        <v>2718879.45</v>
      </c>
      <c r="I197" s="79">
        <v>0</v>
      </c>
      <c r="J197" s="79">
        <v>2718879.45</v>
      </c>
      <c r="K197" s="120">
        <v>0.4046611997277979</v>
      </c>
    </row>
    <row r="198" spans="1:11" ht="12.75" x14ac:dyDescent="0.2">
      <c r="A198" s="56">
        <v>2</v>
      </c>
      <c r="B198" s="57">
        <v>2</v>
      </c>
      <c r="C198" s="57">
        <v>8</v>
      </c>
      <c r="D198" s="57">
        <v>6</v>
      </c>
      <c r="E198" s="57" t="s">
        <v>308</v>
      </c>
      <c r="F198" s="54" t="s">
        <v>380</v>
      </c>
      <c r="G198" s="55"/>
      <c r="H198" s="55">
        <v>53000</v>
      </c>
      <c r="I198" s="55"/>
      <c r="J198" s="55">
        <f>SUBTOTAL(9,G198:I198)</f>
        <v>53000</v>
      </c>
      <c r="K198" s="110">
        <f>IFERROR(J198/$J$19*100,"0.00")</f>
        <v>7.8881921688632763E-3</v>
      </c>
    </row>
    <row r="199" spans="1:11" ht="12.75" x14ac:dyDescent="0.2">
      <c r="A199" s="56">
        <v>2</v>
      </c>
      <c r="B199" s="57">
        <v>2</v>
      </c>
      <c r="C199" s="57">
        <v>8</v>
      </c>
      <c r="D199" s="57">
        <v>6</v>
      </c>
      <c r="E199" s="57" t="s">
        <v>309</v>
      </c>
      <c r="F199" s="54" t="s">
        <v>167</v>
      </c>
      <c r="G199" s="55"/>
      <c r="H199" s="55">
        <v>2665879.4500000002</v>
      </c>
      <c r="I199" s="55"/>
      <c r="J199" s="55">
        <f>SUBTOTAL(9,G199:I199)</f>
        <v>2665879.4500000002</v>
      </c>
      <c r="K199" s="110">
        <f>IFERROR(J199/$J$19*100,"0.00")</f>
        <v>0.39677300755893463</v>
      </c>
    </row>
    <row r="200" spans="1:11" ht="12.75" x14ac:dyDescent="0.2">
      <c r="A200" s="56">
        <v>2</v>
      </c>
      <c r="B200" s="57">
        <v>2</v>
      </c>
      <c r="C200" s="57">
        <v>8</v>
      </c>
      <c r="D200" s="57">
        <v>6</v>
      </c>
      <c r="E200" s="57" t="s">
        <v>310</v>
      </c>
      <c r="F200" s="54" t="s">
        <v>168</v>
      </c>
      <c r="G200" s="55"/>
      <c r="H200" s="55"/>
      <c r="I200" s="55"/>
      <c r="J200" s="55">
        <f>SUBTOTAL(9,G200:I200)</f>
        <v>0</v>
      </c>
      <c r="K200" s="110">
        <f>IFERROR(J200/$J$19*100,"0.00")</f>
        <v>0</v>
      </c>
    </row>
    <row r="201" spans="1:11" ht="12.75" x14ac:dyDescent="0.2">
      <c r="A201" s="56">
        <v>2</v>
      </c>
      <c r="B201" s="57">
        <v>2</v>
      </c>
      <c r="C201" s="57">
        <v>8</v>
      </c>
      <c r="D201" s="57">
        <v>6</v>
      </c>
      <c r="E201" s="57" t="s">
        <v>311</v>
      </c>
      <c r="F201" s="54" t="s">
        <v>169</v>
      </c>
      <c r="G201" s="55"/>
      <c r="H201" s="55"/>
      <c r="I201" s="55"/>
      <c r="J201" s="55">
        <f>SUBTOTAL(9,G201:I201)</f>
        <v>0</v>
      </c>
      <c r="K201" s="110">
        <f>IFERROR(J201/$J$19*100,"0.00")</f>
        <v>0</v>
      </c>
    </row>
    <row r="202" spans="1:11" ht="12.75" x14ac:dyDescent="0.2">
      <c r="A202" s="64">
        <v>2</v>
      </c>
      <c r="B202" s="65">
        <v>2</v>
      </c>
      <c r="C202" s="65">
        <v>8</v>
      </c>
      <c r="D202" s="65">
        <v>7</v>
      </c>
      <c r="E202" s="65"/>
      <c r="F202" s="61" t="s">
        <v>170</v>
      </c>
      <c r="G202" s="79">
        <v>0</v>
      </c>
      <c r="H202" s="79">
        <v>2425000</v>
      </c>
      <c r="I202" s="79">
        <v>0</v>
      </c>
      <c r="J202" s="79">
        <v>2425000</v>
      </c>
      <c r="K202" s="120">
        <v>0.36092200017912157</v>
      </c>
    </row>
    <row r="203" spans="1:11" ht="12.75" x14ac:dyDescent="0.2">
      <c r="A203" s="56">
        <v>2</v>
      </c>
      <c r="B203" s="57">
        <v>2</v>
      </c>
      <c r="C203" s="57">
        <v>8</v>
      </c>
      <c r="D203" s="57">
        <v>7</v>
      </c>
      <c r="E203" s="57" t="s">
        <v>308</v>
      </c>
      <c r="F203" s="70" t="s">
        <v>381</v>
      </c>
      <c r="G203" s="55"/>
      <c r="H203" s="55"/>
      <c r="I203" s="55"/>
      <c r="J203" s="55">
        <f t="shared" ref="J203:J208" si="10">SUBTOTAL(9,G203:I203)</f>
        <v>0</v>
      </c>
      <c r="K203" s="110">
        <f t="shared" ref="K203:K208" si="11">IFERROR(J203/$J$19*100,"0.00")</f>
        <v>0</v>
      </c>
    </row>
    <row r="204" spans="1:11" ht="12.75" x14ac:dyDescent="0.2">
      <c r="A204" s="56">
        <v>2</v>
      </c>
      <c r="B204" s="57">
        <v>2</v>
      </c>
      <c r="C204" s="57">
        <v>8</v>
      </c>
      <c r="D204" s="57">
        <v>7</v>
      </c>
      <c r="E204" s="57" t="s">
        <v>309</v>
      </c>
      <c r="F204" s="70" t="s">
        <v>171</v>
      </c>
      <c r="G204" s="55"/>
      <c r="H204" s="55"/>
      <c r="I204" s="55"/>
      <c r="J204" s="55">
        <f t="shared" si="10"/>
        <v>0</v>
      </c>
      <c r="K204" s="110">
        <f t="shared" si="11"/>
        <v>0</v>
      </c>
    </row>
    <row r="205" spans="1:11" ht="12.75" x14ac:dyDescent="0.2">
      <c r="A205" s="56">
        <v>2</v>
      </c>
      <c r="B205" s="57">
        <v>2</v>
      </c>
      <c r="C205" s="57">
        <v>8</v>
      </c>
      <c r="D205" s="57">
        <v>7</v>
      </c>
      <c r="E205" s="57" t="s">
        <v>310</v>
      </c>
      <c r="F205" s="70" t="s">
        <v>172</v>
      </c>
      <c r="G205" s="55"/>
      <c r="H205" s="55"/>
      <c r="I205" s="55"/>
      <c r="J205" s="55">
        <f t="shared" si="10"/>
        <v>0</v>
      </c>
      <c r="K205" s="110">
        <f t="shared" si="11"/>
        <v>0</v>
      </c>
    </row>
    <row r="206" spans="1:11" ht="12.75" x14ac:dyDescent="0.2">
      <c r="A206" s="56">
        <v>2</v>
      </c>
      <c r="B206" s="57">
        <v>2</v>
      </c>
      <c r="C206" s="57">
        <v>8</v>
      </c>
      <c r="D206" s="57">
        <v>7</v>
      </c>
      <c r="E206" s="57" t="s">
        <v>311</v>
      </c>
      <c r="F206" s="70" t="s">
        <v>173</v>
      </c>
      <c r="G206" s="55"/>
      <c r="H206" s="55">
        <v>700000</v>
      </c>
      <c r="I206" s="55"/>
      <c r="J206" s="55">
        <f t="shared" si="10"/>
        <v>700000</v>
      </c>
      <c r="K206" s="110">
        <f t="shared" si="11"/>
        <v>0.10418367015479799</v>
      </c>
    </row>
    <row r="207" spans="1:11" ht="12.75" x14ac:dyDescent="0.2">
      <c r="A207" s="56">
        <v>2</v>
      </c>
      <c r="B207" s="57">
        <v>2</v>
      </c>
      <c r="C207" s="57">
        <v>8</v>
      </c>
      <c r="D207" s="57">
        <v>7</v>
      </c>
      <c r="E207" s="57" t="s">
        <v>315</v>
      </c>
      <c r="F207" s="70" t="s">
        <v>174</v>
      </c>
      <c r="G207" s="55"/>
      <c r="H207" s="55">
        <v>225000</v>
      </c>
      <c r="I207" s="55"/>
      <c r="J207" s="55">
        <f t="shared" si="10"/>
        <v>225000</v>
      </c>
      <c r="K207" s="110">
        <f t="shared" si="11"/>
        <v>3.3487608264042207E-2</v>
      </c>
    </row>
    <row r="208" spans="1:11" ht="12.75" x14ac:dyDescent="0.2">
      <c r="A208" s="56">
        <v>2</v>
      </c>
      <c r="B208" s="57">
        <v>2</v>
      </c>
      <c r="C208" s="57">
        <v>8</v>
      </c>
      <c r="D208" s="57">
        <v>7</v>
      </c>
      <c r="E208" s="57" t="s">
        <v>354</v>
      </c>
      <c r="F208" s="70" t="s">
        <v>175</v>
      </c>
      <c r="G208" s="55"/>
      <c r="H208" s="55">
        <v>1500000</v>
      </c>
      <c r="I208" s="55"/>
      <c r="J208" s="55">
        <f t="shared" si="10"/>
        <v>1500000</v>
      </c>
      <c r="K208" s="110">
        <f t="shared" si="11"/>
        <v>0.22325072176028138</v>
      </c>
    </row>
    <row r="209" spans="1:11" ht="12.75" x14ac:dyDescent="0.2">
      <c r="A209" s="64">
        <v>2</v>
      </c>
      <c r="B209" s="65">
        <v>2</v>
      </c>
      <c r="C209" s="65">
        <v>8</v>
      </c>
      <c r="D209" s="65">
        <v>8</v>
      </c>
      <c r="E209" s="65"/>
      <c r="F209" s="61" t="s">
        <v>176</v>
      </c>
      <c r="G209" s="79">
        <v>0</v>
      </c>
      <c r="H209" s="79">
        <v>16346777.74</v>
      </c>
      <c r="I209" s="79">
        <v>0</v>
      </c>
      <c r="J209" s="79">
        <v>16346777.74</v>
      </c>
      <c r="K209" s="120">
        <v>2.4329532859399339</v>
      </c>
    </row>
    <row r="210" spans="1:11" ht="12.75" x14ac:dyDescent="0.2">
      <c r="A210" s="56">
        <v>2</v>
      </c>
      <c r="B210" s="57">
        <v>2</v>
      </c>
      <c r="C210" s="57">
        <v>8</v>
      </c>
      <c r="D210" s="57">
        <v>8</v>
      </c>
      <c r="E210" s="57" t="s">
        <v>308</v>
      </c>
      <c r="F210" s="70" t="s">
        <v>177</v>
      </c>
      <c r="G210" s="55"/>
      <c r="H210" s="55">
        <v>16346777.74</v>
      </c>
      <c r="I210" s="55"/>
      <c r="J210" s="55">
        <f>SUBTOTAL(9,G210:I210)</f>
        <v>16346777.74</v>
      </c>
      <c r="K210" s="110">
        <f>IFERROR(J210/$J$19*100,"0.00")</f>
        <v>2.4329532859399339</v>
      </c>
    </row>
    <row r="211" spans="1:11" ht="12.75" x14ac:dyDescent="0.2">
      <c r="A211" s="56">
        <v>2</v>
      </c>
      <c r="B211" s="57">
        <v>2</v>
      </c>
      <c r="C211" s="57">
        <v>8</v>
      </c>
      <c r="D211" s="57">
        <v>8</v>
      </c>
      <c r="E211" s="57" t="s">
        <v>309</v>
      </c>
      <c r="F211" s="70" t="s">
        <v>178</v>
      </c>
      <c r="G211" s="55"/>
      <c r="H211" s="55"/>
      <c r="I211" s="55"/>
      <c r="J211" s="55">
        <f>SUBTOTAL(9,G211:I211)</f>
        <v>0</v>
      </c>
      <c r="K211" s="110">
        <f>IFERROR(J211/$J$19*100,"0.00")</f>
        <v>0</v>
      </c>
    </row>
    <row r="212" spans="1:11" ht="12.75" x14ac:dyDescent="0.2">
      <c r="A212" s="56">
        <v>2</v>
      </c>
      <c r="B212" s="57">
        <v>2</v>
      </c>
      <c r="C212" s="57">
        <v>8</v>
      </c>
      <c r="D212" s="57">
        <v>8</v>
      </c>
      <c r="E212" s="57" t="s">
        <v>310</v>
      </c>
      <c r="F212" s="70" t="s">
        <v>179</v>
      </c>
      <c r="G212" s="55"/>
      <c r="H212" s="55"/>
      <c r="I212" s="55"/>
      <c r="J212" s="55">
        <f>SUBTOTAL(9,G212:I212)</f>
        <v>0</v>
      </c>
      <c r="K212" s="110">
        <f>IFERROR(J212/$J$19*100,"0.00")</f>
        <v>0</v>
      </c>
    </row>
    <row r="213" spans="1:11" ht="12.75" x14ac:dyDescent="0.2">
      <c r="A213" s="64">
        <v>2</v>
      </c>
      <c r="B213" s="65">
        <v>2</v>
      </c>
      <c r="C213" s="65">
        <v>8</v>
      </c>
      <c r="D213" s="65">
        <v>9</v>
      </c>
      <c r="E213" s="65"/>
      <c r="F213" s="61" t="s">
        <v>180</v>
      </c>
      <c r="G213" s="79">
        <v>0</v>
      </c>
      <c r="H213" s="79">
        <v>0</v>
      </c>
      <c r="I213" s="79">
        <v>0</v>
      </c>
      <c r="J213" s="79">
        <v>0</v>
      </c>
      <c r="K213" s="120">
        <v>0</v>
      </c>
    </row>
    <row r="214" spans="1:11" ht="12.75" x14ac:dyDescent="0.2">
      <c r="A214" s="57">
        <v>2</v>
      </c>
      <c r="B214" s="57">
        <v>2</v>
      </c>
      <c r="C214" s="57">
        <v>8</v>
      </c>
      <c r="D214" s="57">
        <v>9</v>
      </c>
      <c r="E214" s="57" t="s">
        <v>308</v>
      </c>
      <c r="F214" s="70" t="s">
        <v>318</v>
      </c>
      <c r="G214" s="55"/>
      <c r="H214" s="55"/>
      <c r="I214" s="55"/>
      <c r="J214" s="55">
        <f>SUBTOTAL(9,G214:I214)</f>
        <v>0</v>
      </c>
      <c r="K214" s="110">
        <f>IFERROR(J214/$J$19*100,"0.00")</f>
        <v>0</v>
      </c>
    </row>
    <row r="215" spans="1:11" ht="12.75" x14ac:dyDescent="0.2">
      <c r="A215" s="57">
        <v>2</v>
      </c>
      <c r="B215" s="57">
        <v>2</v>
      </c>
      <c r="C215" s="57">
        <v>8</v>
      </c>
      <c r="D215" s="57">
        <v>9</v>
      </c>
      <c r="E215" s="57" t="s">
        <v>309</v>
      </c>
      <c r="F215" s="70" t="s">
        <v>319</v>
      </c>
      <c r="G215" s="55"/>
      <c r="H215" s="55"/>
      <c r="I215" s="55"/>
      <c r="J215" s="55">
        <f>SUBTOTAL(9,G215:I215)</f>
        <v>0</v>
      </c>
      <c r="K215" s="110">
        <f>IFERROR(J215/$J$19*100,"0.00")</f>
        <v>0</v>
      </c>
    </row>
    <row r="216" spans="1:11" ht="12.75" x14ac:dyDescent="0.2">
      <c r="A216" s="57">
        <v>2</v>
      </c>
      <c r="B216" s="57">
        <v>2</v>
      </c>
      <c r="C216" s="57">
        <v>8</v>
      </c>
      <c r="D216" s="57">
        <v>9</v>
      </c>
      <c r="E216" s="57" t="s">
        <v>310</v>
      </c>
      <c r="F216" s="70" t="s">
        <v>382</v>
      </c>
      <c r="G216" s="55"/>
      <c r="H216" s="55"/>
      <c r="I216" s="55"/>
      <c r="J216" s="55">
        <f>SUBTOTAL(9,G216:I216)</f>
        <v>0</v>
      </c>
      <c r="K216" s="110">
        <f>IFERROR(J216/$J$19*100,"0.00")</f>
        <v>0</v>
      </c>
    </row>
    <row r="217" spans="1:11" ht="12.75" x14ac:dyDescent="0.2">
      <c r="A217" s="57">
        <v>2</v>
      </c>
      <c r="B217" s="57">
        <v>2</v>
      </c>
      <c r="C217" s="57">
        <v>8</v>
      </c>
      <c r="D217" s="57">
        <v>9</v>
      </c>
      <c r="E217" s="57" t="s">
        <v>311</v>
      </c>
      <c r="F217" s="70" t="s">
        <v>320</v>
      </c>
      <c r="G217" s="55"/>
      <c r="H217" s="55"/>
      <c r="I217" s="55"/>
      <c r="J217" s="55">
        <f>SUBTOTAL(9,G217:I217)</f>
        <v>0</v>
      </c>
      <c r="K217" s="110">
        <f>IFERROR(J217/$J$19*100,"0.00")</f>
        <v>0</v>
      </c>
    </row>
    <row r="218" spans="1:11" ht="12.75" x14ac:dyDescent="0.2">
      <c r="A218" s="56">
        <v>2</v>
      </c>
      <c r="B218" s="57">
        <v>2</v>
      </c>
      <c r="C218" s="57">
        <v>8</v>
      </c>
      <c r="D218" s="57">
        <v>9</v>
      </c>
      <c r="E218" s="57" t="s">
        <v>315</v>
      </c>
      <c r="F218" s="70" t="s">
        <v>181</v>
      </c>
      <c r="G218" s="55"/>
      <c r="H218" s="55"/>
      <c r="I218" s="55"/>
      <c r="J218" s="55">
        <f>SUBTOTAL(9,G218:I218)</f>
        <v>0</v>
      </c>
      <c r="K218" s="110">
        <f>IFERROR(J218/$J$19*100,"0.00")</f>
        <v>0</v>
      </c>
    </row>
    <row r="219" spans="1:11" ht="12.75" x14ac:dyDescent="0.2">
      <c r="A219" s="88">
        <v>2</v>
      </c>
      <c r="B219" s="89">
        <v>3</v>
      </c>
      <c r="C219" s="90"/>
      <c r="D219" s="90"/>
      <c r="E219" s="90"/>
      <c r="F219" s="91" t="s">
        <v>35</v>
      </c>
      <c r="G219" s="92">
        <v>0</v>
      </c>
      <c r="H219" s="92">
        <v>230052608.62</v>
      </c>
      <c r="I219" s="92">
        <v>0</v>
      </c>
      <c r="J219" s="92">
        <v>230052608.62</v>
      </c>
      <c r="K219" s="118">
        <v>34.239607278167014</v>
      </c>
    </row>
    <row r="220" spans="1:11" ht="12.75" x14ac:dyDescent="0.2">
      <c r="A220" s="86">
        <v>2</v>
      </c>
      <c r="B220" s="84">
        <v>3</v>
      </c>
      <c r="C220" s="84">
        <v>1</v>
      </c>
      <c r="D220" s="84"/>
      <c r="E220" s="84"/>
      <c r="F220" s="87" t="s">
        <v>36</v>
      </c>
      <c r="G220" s="85">
        <v>0</v>
      </c>
      <c r="H220" s="85">
        <v>11017169.220000001</v>
      </c>
      <c r="I220" s="85">
        <v>0</v>
      </c>
      <c r="J220" s="85">
        <v>11017169.220000001</v>
      </c>
      <c r="K220" s="119">
        <v>1.6397273200801044</v>
      </c>
    </row>
    <row r="221" spans="1:11" ht="12.75" x14ac:dyDescent="0.2">
      <c r="A221" s="64">
        <v>2</v>
      </c>
      <c r="B221" s="65">
        <v>3</v>
      </c>
      <c r="C221" s="65">
        <v>1</v>
      </c>
      <c r="D221" s="65">
        <v>1</v>
      </c>
      <c r="E221" s="65"/>
      <c r="F221" s="61" t="s">
        <v>182</v>
      </c>
      <c r="G221" s="79">
        <v>0</v>
      </c>
      <c r="H221" s="79">
        <v>11017169.220000001</v>
      </c>
      <c r="I221" s="79">
        <v>0</v>
      </c>
      <c r="J221" s="79">
        <v>11017169.220000001</v>
      </c>
      <c r="K221" s="120">
        <v>1.6397273200801044</v>
      </c>
    </row>
    <row r="222" spans="1:11" ht="12.75" x14ac:dyDescent="0.2">
      <c r="A222" s="62">
        <v>2</v>
      </c>
      <c r="B222" s="57">
        <v>3</v>
      </c>
      <c r="C222" s="57">
        <v>1</v>
      </c>
      <c r="D222" s="57">
        <v>1</v>
      </c>
      <c r="E222" s="57" t="s">
        <v>308</v>
      </c>
      <c r="F222" s="54" t="s">
        <v>182</v>
      </c>
      <c r="G222" s="55"/>
      <c r="H222" s="55">
        <v>11017169.220000001</v>
      </c>
      <c r="I222" s="55"/>
      <c r="J222" s="55">
        <f>SUBTOTAL(9,G222:I222)</f>
        <v>11017169.220000001</v>
      </c>
      <c r="K222" s="110">
        <f>IFERROR(J222/$J$19*100,"0.00")</f>
        <v>1.6397273200801044</v>
      </c>
    </row>
    <row r="223" spans="1:11" ht="12.75" x14ac:dyDescent="0.2">
      <c r="A223" s="62">
        <v>2</v>
      </c>
      <c r="B223" s="57">
        <v>3</v>
      </c>
      <c r="C223" s="57">
        <v>1</v>
      </c>
      <c r="D223" s="57">
        <v>1</v>
      </c>
      <c r="E223" s="57" t="s">
        <v>309</v>
      </c>
      <c r="F223" s="54" t="s">
        <v>183</v>
      </c>
      <c r="G223" s="66"/>
      <c r="H223" s="66"/>
      <c r="I223" s="66"/>
      <c r="J223" s="55">
        <f>SUBTOTAL(9,G223:I223)</f>
        <v>0</v>
      </c>
      <c r="K223" s="110">
        <f>IFERROR(J223/$J$19*100,"0.00")</f>
        <v>0</v>
      </c>
    </row>
    <row r="224" spans="1:11" ht="12.75" x14ac:dyDescent="0.2">
      <c r="A224" s="64">
        <v>2</v>
      </c>
      <c r="B224" s="65">
        <v>3</v>
      </c>
      <c r="C224" s="65">
        <v>1</v>
      </c>
      <c r="D224" s="65">
        <v>2</v>
      </c>
      <c r="E224" s="65"/>
      <c r="F224" s="61" t="s">
        <v>185</v>
      </c>
      <c r="G224" s="71">
        <f>+G225</f>
        <v>0</v>
      </c>
      <c r="H224" s="71">
        <f>+H225</f>
        <v>0</v>
      </c>
      <c r="I224" s="71">
        <f>+I225</f>
        <v>0</v>
      </c>
      <c r="J224" s="71">
        <f>+J225</f>
        <v>0</v>
      </c>
      <c r="K224" s="121">
        <f>+K225</f>
        <v>0</v>
      </c>
    </row>
    <row r="225" spans="1:11" ht="12.75" x14ac:dyDescent="0.2">
      <c r="A225" s="62">
        <v>2</v>
      </c>
      <c r="B225" s="57">
        <v>3</v>
      </c>
      <c r="C225" s="57">
        <v>1</v>
      </c>
      <c r="D225" s="57">
        <v>2</v>
      </c>
      <c r="E225" s="57" t="s">
        <v>308</v>
      </c>
      <c r="F225" s="54" t="s">
        <v>185</v>
      </c>
      <c r="G225" s="66"/>
      <c r="H225" s="66"/>
      <c r="I225" s="66"/>
      <c r="J225" s="55">
        <f>SUBTOTAL(9,G225:I225)</f>
        <v>0</v>
      </c>
      <c r="K225" s="110">
        <f>IFERROR(J225/$J$19*100,"0.00")</f>
        <v>0</v>
      </c>
    </row>
    <row r="226" spans="1:11" ht="12.75" x14ac:dyDescent="0.2">
      <c r="A226" s="64">
        <v>2</v>
      </c>
      <c r="B226" s="65">
        <v>3</v>
      </c>
      <c r="C226" s="65">
        <v>1</v>
      </c>
      <c r="D226" s="65">
        <v>3</v>
      </c>
      <c r="E226" s="65"/>
      <c r="F226" s="61" t="s">
        <v>184</v>
      </c>
      <c r="G226" s="79">
        <v>0</v>
      </c>
      <c r="H226" s="79">
        <v>0</v>
      </c>
      <c r="I226" s="79">
        <v>0</v>
      </c>
      <c r="J226" s="79">
        <v>0</v>
      </c>
      <c r="K226" s="120">
        <v>0</v>
      </c>
    </row>
    <row r="227" spans="1:11" ht="12.75" x14ac:dyDescent="0.2">
      <c r="A227" s="62">
        <v>2</v>
      </c>
      <c r="B227" s="57">
        <v>3</v>
      </c>
      <c r="C227" s="57">
        <v>1</v>
      </c>
      <c r="D227" s="57">
        <v>3</v>
      </c>
      <c r="E227" s="57" t="s">
        <v>308</v>
      </c>
      <c r="F227" s="54" t="s">
        <v>186</v>
      </c>
      <c r="G227" s="55"/>
      <c r="H227" s="55"/>
      <c r="I227" s="55"/>
      <c r="J227" s="55">
        <f>SUBTOTAL(9,G227:I227)</f>
        <v>0</v>
      </c>
      <c r="K227" s="110">
        <f>IFERROR(J227/$J$19*100,"0.00")</f>
        <v>0</v>
      </c>
    </row>
    <row r="228" spans="1:11" ht="12.75" x14ac:dyDescent="0.2">
      <c r="A228" s="62">
        <v>2</v>
      </c>
      <c r="B228" s="57">
        <v>3</v>
      </c>
      <c r="C228" s="57">
        <v>1</v>
      </c>
      <c r="D228" s="57">
        <v>3</v>
      </c>
      <c r="E228" s="57" t="s">
        <v>309</v>
      </c>
      <c r="F228" s="54" t="s">
        <v>187</v>
      </c>
      <c r="G228" s="55"/>
      <c r="H228" s="55"/>
      <c r="I228" s="55"/>
      <c r="J228" s="55">
        <f>SUBTOTAL(9,G228:I228)</f>
        <v>0</v>
      </c>
      <c r="K228" s="110">
        <f>IFERROR(J228/$J$19*100,"0.00")</f>
        <v>0</v>
      </c>
    </row>
    <row r="229" spans="1:11" ht="12.75" x14ac:dyDescent="0.2">
      <c r="A229" s="62">
        <v>2</v>
      </c>
      <c r="B229" s="57">
        <v>3</v>
      </c>
      <c r="C229" s="57">
        <v>1</v>
      </c>
      <c r="D229" s="57">
        <v>3</v>
      </c>
      <c r="E229" s="57" t="s">
        <v>310</v>
      </c>
      <c r="F229" s="54" t="s">
        <v>188</v>
      </c>
      <c r="G229" s="66"/>
      <c r="H229" s="66"/>
      <c r="I229" s="66"/>
      <c r="J229" s="55">
        <f>SUBTOTAL(9,G229:I229)</f>
        <v>0</v>
      </c>
      <c r="K229" s="110">
        <f>IFERROR(J229/$J$19*100,"0.00")</f>
        <v>0</v>
      </c>
    </row>
    <row r="230" spans="1:11" ht="12.75" x14ac:dyDescent="0.2">
      <c r="A230" s="64">
        <v>2</v>
      </c>
      <c r="B230" s="65">
        <v>3</v>
      </c>
      <c r="C230" s="65">
        <v>1</v>
      </c>
      <c r="D230" s="65">
        <v>4</v>
      </c>
      <c r="E230" s="65"/>
      <c r="F230" s="61" t="s">
        <v>189</v>
      </c>
      <c r="G230" s="71">
        <f>+G231</f>
        <v>0</v>
      </c>
      <c r="H230" s="71">
        <f>+H231</f>
        <v>0</v>
      </c>
      <c r="I230" s="71">
        <f>+I231</f>
        <v>0</v>
      </c>
      <c r="J230" s="71">
        <f>+J231</f>
        <v>0</v>
      </c>
      <c r="K230" s="121">
        <f>+K231</f>
        <v>0</v>
      </c>
    </row>
    <row r="231" spans="1:11" ht="12.75" x14ac:dyDescent="0.2">
      <c r="A231" s="62">
        <v>2</v>
      </c>
      <c r="B231" s="57">
        <v>3</v>
      </c>
      <c r="C231" s="57">
        <v>1</v>
      </c>
      <c r="D231" s="57">
        <v>4</v>
      </c>
      <c r="E231" s="57" t="s">
        <v>308</v>
      </c>
      <c r="F231" s="54" t="s">
        <v>189</v>
      </c>
      <c r="G231" s="66"/>
      <c r="H231" s="66"/>
      <c r="I231" s="66"/>
      <c r="J231" s="55">
        <f>SUBTOTAL(9,G231:I231)</f>
        <v>0</v>
      </c>
      <c r="K231" s="110">
        <f>IFERROR(J231/$J$19*100,"0.00")</f>
        <v>0</v>
      </c>
    </row>
    <row r="232" spans="1:11" ht="12.75" x14ac:dyDescent="0.2">
      <c r="A232" s="86">
        <v>2</v>
      </c>
      <c r="B232" s="84">
        <v>3</v>
      </c>
      <c r="C232" s="84">
        <v>2</v>
      </c>
      <c r="D232" s="84"/>
      <c r="E232" s="84"/>
      <c r="F232" s="87" t="s">
        <v>37</v>
      </c>
      <c r="G232" s="85">
        <v>0</v>
      </c>
      <c r="H232" s="85">
        <v>2284700</v>
      </c>
      <c r="I232" s="85">
        <v>0</v>
      </c>
      <c r="J232" s="85">
        <v>2284700</v>
      </c>
      <c r="K232" s="119">
        <v>0.34004061600380991</v>
      </c>
    </row>
    <row r="233" spans="1:11" ht="12.75" x14ac:dyDescent="0.2">
      <c r="A233" s="64">
        <v>2</v>
      </c>
      <c r="B233" s="65">
        <v>3</v>
      </c>
      <c r="C233" s="65">
        <v>2</v>
      </c>
      <c r="D233" s="65">
        <v>1</v>
      </c>
      <c r="E233" s="65"/>
      <c r="F233" s="61" t="s">
        <v>190</v>
      </c>
      <c r="G233" s="71">
        <f>+G234</f>
        <v>0</v>
      </c>
      <c r="H233" s="71">
        <f>+H234</f>
        <v>2239700</v>
      </c>
      <c r="I233" s="71">
        <f>+I234</f>
        <v>0</v>
      </c>
      <c r="J233" s="71">
        <f>+J234</f>
        <v>2239700</v>
      </c>
      <c r="K233" s="121">
        <f>+K234</f>
        <v>0.33334309435100146</v>
      </c>
    </row>
    <row r="234" spans="1:11" ht="12.75" x14ac:dyDescent="0.2">
      <c r="A234" s="62">
        <v>2</v>
      </c>
      <c r="B234" s="57">
        <v>3</v>
      </c>
      <c r="C234" s="57">
        <v>2</v>
      </c>
      <c r="D234" s="57">
        <v>1</v>
      </c>
      <c r="E234" s="57" t="s">
        <v>308</v>
      </c>
      <c r="F234" s="54" t="s">
        <v>190</v>
      </c>
      <c r="G234" s="66"/>
      <c r="H234" s="66">
        <v>2239700</v>
      </c>
      <c r="I234" s="66"/>
      <c r="J234" s="55">
        <f>SUBTOTAL(9,G234:I234)</f>
        <v>2239700</v>
      </c>
      <c r="K234" s="110">
        <f>IFERROR(J234/$J$19*100,"0.00")</f>
        <v>0.33334309435100146</v>
      </c>
    </row>
    <row r="235" spans="1:11" ht="12.75" x14ac:dyDescent="0.2">
      <c r="A235" s="64">
        <v>2</v>
      </c>
      <c r="B235" s="65">
        <v>3</v>
      </c>
      <c r="C235" s="65">
        <v>2</v>
      </c>
      <c r="D235" s="65">
        <v>2</v>
      </c>
      <c r="E235" s="65"/>
      <c r="F235" s="61" t="s">
        <v>191</v>
      </c>
      <c r="G235" s="71">
        <f>+G236</f>
        <v>0</v>
      </c>
      <c r="H235" s="71">
        <f>+H236</f>
        <v>45000</v>
      </c>
      <c r="I235" s="71">
        <f>+I236</f>
        <v>0</v>
      </c>
      <c r="J235" s="71">
        <f>+J236</f>
        <v>45000</v>
      </c>
      <c r="K235" s="121">
        <f>+K236</f>
        <v>6.6975216528084415E-3</v>
      </c>
    </row>
    <row r="236" spans="1:11" ht="12.75" x14ac:dyDescent="0.2">
      <c r="A236" s="62">
        <v>2</v>
      </c>
      <c r="B236" s="57">
        <v>3</v>
      </c>
      <c r="C236" s="57">
        <v>2</v>
      </c>
      <c r="D236" s="57">
        <v>2</v>
      </c>
      <c r="E236" s="57" t="s">
        <v>308</v>
      </c>
      <c r="F236" s="54" t="s">
        <v>191</v>
      </c>
      <c r="G236" s="66"/>
      <c r="H236" s="66">
        <v>45000</v>
      </c>
      <c r="I236" s="66"/>
      <c r="J236" s="55">
        <f>SUBTOTAL(9,G236:I236)</f>
        <v>45000</v>
      </c>
      <c r="K236" s="110">
        <f>IFERROR(J236/$J$19*100,"0.00")</f>
        <v>6.6975216528084415E-3</v>
      </c>
    </row>
    <row r="237" spans="1:11" ht="12.75" x14ac:dyDescent="0.2">
      <c r="A237" s="64">
        <v>2</v>
      </c>
      <c r="B237" s="65">
        <v>3</v>
      </c>
      <c r="C237" s="65">
        <v>2</v>
      </c>
      <c r="D237" s="65">
        <v>3</v>
      </c>
      <c r="E237" s="65"/>
      <c r="F237" s="61" t="s">
        <v>192</v>
      </c>
      <c r="G237" s="71">
        <f>+G238</f>
        <v>0</v>
      </c>
      <c r="H237" s="71">
        <f>+H238</f>
        <v>0</v>
      </c>
      <c r="I237" s="71">
        <f>+I238</f>
        <v>0</v>
      </c>
      <c r="J237" s="71">
        <f>+J238</f>
        <v>0</v>
      </c>
      <c r="K237" s="121">
        <f>+K238</f>
        <v>0</v>
      </c>
    </row>
    <row r="238" spans="1:11" ht="12.75" x14ac:dyDescent="0.2">
      <c r="A238" s="62">
        <v>2</v>
      </c>
      <c r="B238" s="57">
        <v>3</v>
      </c>
      <c r="C238" s="57">
        <v>2</v>
      </c>
      <c r="D238" s="57">
        <v>3</v>
      </c>
      <c r="E238" s="57" t="s">
        <v>308</v>
      </c>
      <c r="F238" s="54" t="s">
        <v>192</v>
      </c>
      <c r="G238" s="66"/>
      <c r="H238" s="66"/>
      <c r="I238" s="66"/>
      <c r="J238" s="55">
        <f>SUBTOTAL(9,G238:I238)</f>
        <v>0</v>
      </c>
      <c r="K238" s="110">
        <f>IFERROR(J238/$J$19*100,"0.00")</f>
        <v>0</v>
      </c>
    </row>
    <row r="239" spans="1:11" ht="12.75" x14ac:dyDescent="0.2">
      <c r="A239" s="64">
        <v>2</v>
      </c>
      <c r="B239" s="65">
        <v>3</v>
      </c>
      <c r="C239" s="65">
        <v>2</v>
      </c>
      <c r="D239" s="65">
        <v>4</v>
      </c>
      <c r="E239" s="65"/>
      <c r="F239" s="61" t="s">
        <v>38</v>
      </c>
      <c r="G239" s="71">
        <f>+G240</f>
        <v>0</v>
      </c>
      <c r="H239" s="71">
        <f>+H240</f>
        <v>0</v>
      </c>
      <c r="I239" s="71">
        <f>+I240</f>
        <v>0</v>
      </c>
      <c r="J239" s="71">
        <f>+J240</f>
        <v>0</v>
      </c>
      <c r="K239" s="121">
        <f>+K240</f>
        <v>0</v>
      </c>
    </row>
    <row r="240" spans="1:11" ht="12.75" x14ac:dyDescent="0.2">
      <c r="A240" s="62">
        <v>2</v>
      </c>
      <c r="B240" s="57">
        <v>3</v>
      </c>
      <c r="C240" s="57">
        <v>2</v>
      </c>
      <c r="D240" s="57">
        <v>4</v>
      </c>
      <c r="E240" s="57" t="s">
        <v>308</v>
      </c>
      <c r="F240" s="54" t="s">
        <v>38</v>
      </c>
      <c r="G240" s="66"/>
      <c r="H240" s="66"/>
      <c r="I240" s="66"/>
      <c r="J240" s="55">
        <f>SUBTOTAL(9,G240:I240)</f>
        <v>0</v>
      </c>
      <c r="K240" s="110">
        <f>IFERROR(J240/$J$19*100,"0.00")</f>
        <v>0</v>
      </c>
    </row>
    <row r="241" spans="1:11" ht="12.75" x14ac:dyDescent="0.2">
      <c r="A241" s="86">
        <v>2</v>
      </c>
      <c r="B241" s="84">
        <v>3</v>
      </c>
      <c r="C241" s="84">
        <v>3</v>
      </c>
      <c r="D241" s="84"/>
      <c r="E241" s="84"/>
      <c r="F241" s="87" t="s">
        <v>383</v>
      </c>
      <c r="G241" s="85">
        <v>0</v>
      </c>
      <c r="H241" s="85">
        <v>13480241.4</v>
      </c>
      <c r="I241" s="85">
        <v>0</v>
      </c>
      <c r="J241" s="85">
        <v>13480241.4</v>
      </c>
      <c r="K241" s="119">
        <v>2.0063157480352176</v>
      </c>
    </row>
    <row r="242" spans="1:11" ht="12.75" x14ac:dyDescent="0.2">
      <c r="A242" s="64">
        <v>2</v>
      </c>
      <c r="B242" s="65">
        <v>3</v>
      </c>
      <c r="C242" s="65">
        <v>3</v>
      </c>
      <c r="D242" s="65">
        <v>1</v>
      </c>
      <c r="E242" s="65"/>
      <c r="F242" s="61" t="s">
        <v>193</v>
      </c>
      <c r="G242" s="79">
        <v>0</v>
      </c>
      <c r="H242" s="79">
        <v>1492135</v>
      </c>
      <c r="I242" s="79">
        <v>0</v>
      </c>
      <c r="J242" s="79">
        <v>1492135</v>
      </c>
      <c r="K242" s="120">
        <v>0.22208014380918498</v>
      </c>
    </row>
    <row r="243" spans="1:11" ht="12.75" x14ac:dyDescent="0.2">
      <c r="A243" s="62">
        <v>2</v>
      </c>
      <c r="B243" s="57">
        <v>3</v>
      </c>
      <c r="C243" s="57">
        <v>3</v>
      </c>
      <c r="D243" s="57">
        <v>1</v>
      </c>
      <c r="E243" s="57" t="s">
        <v>308</v>
      </c>
      <c r="F243" s="54" t="s">
        <v>193</v>
      </c>
      <c r="G243" s="55"/>
      <c r="H243" s="55">
        <v>1492135</v>
      </c>
      <c r="I243" s="55"/>
      <c r="J243" s="55">
        <f>SUBTOTAL(9,G243:I243)</f>
        <v>1492135</v>
      </c>
      <c r="K243" s="110">
        <f>IFERROR(J243/$J$19*100,"0.00")</f>
        <v>0.22208014380918498</v>
      </c>
    </row>
    <row r="244" spans="1:11" ht="12.75" x14ac:dyDescent="0.2">
      <c r="A244" s="64">
        <v>2</v>
      </c>
      <c r="B244" s="65">
        <v>3</v>
      </c>
      <c r="C244" s="65">
        <v>3</v>
      </c>
      <c r="D244" s="65">
        <v>2</v>
      </c>
      <c r="E244" s="65"/>
      <c r="F244" s="61" t="s">
        <v>194</v>
      </c>
      <c r="G244" s="71">
        <f>+G245</f>
        <v>0</v>
      </c>
      <c r="H244" s="71">
        <f>+H245</f>
        <v>5325944.4000000004</v>
      </c>
      <c r="I244" s="71">
        <f>+I245</f>
        <v>0</v>
      </c>
      <c r="J244" s="71">
        <f>+J245</f>
        <v>5325944.4000000004</v>
      </c>
      <c r="K244" s="121">
        <f>+K245</f>
        <v>0.79268062090341929</v>
      </c>
    </row>
    <row r="245" spans="1:11" ht="12.75" x14ac:dyDescent="0.2">
      <c r="A245" s="62">
        <v>2</v>
      </c>
      <c r="B245" s="57">
        <v>3</v>
      </c>
      <c r="C245" s="57">
        <v>3</v>
      </c>
      <c r="D245" s="57">
        <v>2</v>
      </c>
      <c r="E245" s="57" t="s">
        <v>308</v>
      </c>
      <c r="F245" s="54" t="s">
        <v>194</v>
      </c>
      <c r="G245" s="55"/>
      <c r="H245" s="55">
        <v>5325944.4000000004</v>
      </c>
      <c r="I245" s="55">
        <v>0</v>
      </c>
      <c r="J245" s="55">
        <f>SUBTOTAL(9,G245:I245)</f>
        <v>5325944.4000000004</v>
      </c>
      <c r="K245" s="110">
        <f>IFERROR(J245/$J$19*100,"0.00")</f>
        <v>0.79268062090341929</v>
      </c>
    </row>
    <row r="246" spans="1:11" ht="12.75" x14ac:dyDescent="0.2">
      <c r="A246" s="64">
        <v>2</v>
      </c>
      <c r="B246" s="65">
        <v>3</v>
      </c>
      <c r="C246" s="65">
        <v>3</v>
      </c>
      <c r="D246" s="65">
        <v>3</v>
      </c>
      <c r="E246" s="65"/>
      <c r="F246" s="61" t="s">
        <v>195</v>
      </c>
      <c r="G246" s="71">
        <f>+G247</f>
        <v>0</v>
      </c>
      <c r="H246" s="71">
        <f>+H247</f>
        <v>6642162</v>
      </c>
      <c r="I246" s="71">
        <f>+I247</f>
        <v>0</v>
      </c>
      <c r="J246" s="71">
        <f>+J247</f>
        <v>6642162</v>
      </c>
      <c r="K246" s="121">
        <f>+K247</f>
        <v>0.98857830703247607</v>
      </c>
    </row>
    <row r="247" spans="1:11" ht="12.75" x14ac:dyDescent="0.2">
      <c r="A247" s="62">
        <v>2</v>
      </c>
      <c r="B247" s="57">
        <v>3</v>
      </c>
      <c r="C247" s="57">
        <v>3</v>
      </c>
      <c r="D247" s="57">
        <v>3</v>
      </c>
      <c r="E247" s="57" t="s">
        <v>308</v>
      </c>
      <c r="F247" s="54" t="s">
        <v>195</v>
      </c>
      <c r="G247" s="55"/>
      <c r="H247" s="55">
        <v>6642162</v>
      </c>
      <c r="I247" s="55"/>
      <c r="J247" s="55">
        <f>SUBTOTAL(9,G247:I247)</f>
        <v>6642162</v>
      </c>
      <c r="K247" s="110">
        <f>IFERROR(J247/$J$19*100,"0.00")</f>
        <v>0.98857830703247607</v>
      </c>
    </row>
    <row r="248" spans="1:11" ht="12.75" x14ac:dyDescent="0.2">
      <c r="A248" s="64">
        <v>2</v>
      </c>
      <c r="B248" s="65">
        <v>3</v>
      </c>
      <c r="C248" s="65">
        <v>3</v>
      </c>
      <c r="D248" s="65">
        <v>4</v>
      </c>
      <c r="E248" s="65"/>
      <c r="F248" s="61" t="s">
        <v>196</v>
      </c>
      <c r="G248" s="71">
        <f>+G249</f>
        <v>0</v>
      </c>
      <c r="H248" s="71">
        <f>+H249</f>
        <v>20000</v>
      </c>
      <c r="I248" s="71">
        <f>+I249</f>
        <v>0</v>
      </c>
      <c r="J248" s="71">
        <f>+J249</f>
        <v>20000</v>
      </c>
      <c r="K248" s="121">
        <f>+K249</f>
        <v>2.9766762901370851E-3</v>
      </c>
    </row>
    <row r="249" spans="1:11" ht="12.75" x14ac:dyDescent="0.2">
      <c r="A249" s="62">
        <v>2</v>
      </c>
      <c r="B249" s="57">
        <v>3</v>
      </c>
      <c r="C249" s="57">
        <v>3</v>
      </c>
      <c r="D249" s="57">
        <v>4</v>
      </c>
      <c r="E249" s="57" t="s">
        <v>308</v>
      </c>
      <c r="F249" s="54" t="s">
        <v>196</v>
      </c>
      <c r="G249" s="66"/>
      <c r="H249" s="66">
        <v>20000</v>
      </c>
      <c r="I249" s="66"/>
      <c r="J249" s="55">
        <f>SUBTOTAL(9,G249:I249)</f>
        <v>20000</v>
      </c>
      <c r="K249" s="110">
        <f>IFERROR(J249/$J$19*100,"0.00")</f>
        <v>2.9766762901370851E-3</v>
      </c>
    </row>
    <row r="250" spans="1:11" ht="12.75" x14ac:dyDescent="0.2">
      <c r="A250" s="64">
        <v>2</v>
      </c>
      <c r="B250" s="65">
        <v>3</v>
      </c>
      <c r="C250" s="65">
        <v>3</v>
      </c>
      <c r="D250" s="65">
        <v>5</v>
      </c>
      <c r="E250" s="65"/>
      <c r="F250" s="61" t="s">
        <v>197</v>
      </c>
      <c r="G250" s="71">
        <f>+G251</f>
        <v>0</v>
      </c>
      <c r="H250" s="71">
        <f>+H251</f>
        <v>0</v>
      </c>
      <c r="I250" s="71">
        <f>+I251</f>
        <v>0</v>
      </c>
      <c r="J250" s="71">
        <f>+J251</f>
        <v>0</v>
      </c>
      <c r="K250" s="121">
        <f>+K251</f>
        <v>0</v>
      </c>
    </row>
    <row r="251" spans="1:11" ht="12.75" x14ac:dyDescent="0.2">
      <c r="A251" s="62">
        <v>2</v>
      </c>
      <c r="B251" s="57">
        <v>3</v>
      </c>
      <c r="C251" s="57">
        <v>3</v>
      </c>
      <c r="D251" s="57">
        <v>5</v>
      </c>
      <c r="E251" s="57" t="s">
        <v>308</v>
      </c>
      <c r="F251" s="54" t="s">
        <v>197</v>
      </c>
      <c r="G251" s="66"/>
      <c r="H251" s="66"/>
      <c r="I251" s="66"/>
      <c r="J251" s="55">
        <f>SUBTOTAL(9,G251:I251)</f>
        <v>0</v>
      </c>
      <c r="K251" s="110">
        <f>IFERROR(J251/$J$19*100,"0.00")</f>
        <v>0</v>
      </c>
    </row>
    <row r="252" spans="1:11" ht="12.75" x14ac:dyDescent="0.2">
      <c r="A252" s="64">
        <v>2</v>
      </c>
      <c r="B252" s="65">
        <v>3</v>
      </c>
      <c r="C252" s="65">
        <v>3</v>
      </c>
      <c r="D252" s="65">
        <v>6</v>
      </c>
      <c r="E252" s="65"/>
      <c r="F252" s="61" t="s">
        <v>198</v>
      </c>
      <c r="G252" s="71">
        <f>+G253</f>
        <v>0</v>
      </c>
      <c r="H252" s="71">
        <f>+H253</f>
        <v>0</v>
      </c>
      <c r="I252" s="71">
        <f>+I253</f>
        <v>0</v>
      </c>
      <c r="J252" s="71">
        <f>+J253</f>
        <v>0</v>
      </c>
      <c r="K252" s="121">
        <f>+K253</f>
        <v>0</v>
      </c>
    </row>
    <row r="253" spans="1:11" ht="12.75" x14ac:dyDescent="0.2">
      <c r="A253" s="62">
        <v>2</v>
      </c>
      <c r="B253" s="57">
        <v>3</v>
      </c>
      <c r="C253" s="57">
        <v>3</v>
      </c>
      <c r="D253" s="57">
        <v>6</v>
      </c>
      <c r="E253" s="57" t="s">
        <v>308</v>
      </c>
      <c r="F253" s="54" t="s">
        <v>198</v>
      </c>
      <c r="G253" s="55"/>
      <c r="H253" s="55"/>
      <c r="I253" s="55"/>
      <c r="J253" s="55">
        <f>SUBTOTAL(9,G253:I253)</f>
        <v>0</v>
      </c>
      <c r="K253" s="110">
        <f>IFERROR(J253/$J$19*100,"0.00")</f>
        <v>0</v>
      </c>
    </row>
    <row r="254" spans="1:11" ht="12.75" x14ac:dyDescent="0.2">
      <c r="A254" s="86">
        <v>2</v>
      </c>
      <c r="B254" s="84">
        <v>3</v>
      </c>
      <c r="C254" s="84">
        <v>4</v>
      </c>
      <c r="D254" s="84"/>
      <c r="E254" s="84"/>
      <c r="F254" s="87" t="s">
        <v>384</v>
      </c>
      <c r="G254" s="85">
        <v>0</v>
      </c>
      <c r="H254" s="85">
        <v>90250394.989999995</v>
      </c>
      <c r="I254" s="85">
        <v>0</v>
      </c>
      <c r="J254" s="85">
        <v>90250394.989999995</v>
      </c>
      <c r="K254" s="119">
        <v>13.432310547111987</v>
      </c>
    </row>
    <row r="255" spans="1:11" ht="12.75" x14ac:dyDescent="0.2">
      <c r="A255" s="64">
        <v>2</v>
      </c>
      <c r="B255" s="65">
        <v>3</v>
      </c>
      <c r="C255" s="65">
        <v>4</v>
      </c>
      <c r="D255" s="65">
        <v>1</v>
      </c>
      <c r="E255" s="65"/>
      <c r="F255" s="61" t="s">
        <v>199</v>
      </c>
      <c r="G255" s="71">
        <f>+G256</f>
        <v>0</v>
      </c>
      <c r="H255" s="71">
        <f>+H256</f>
        <v>90250394.989999995</v>
      </c>
      <c r="I255" s="71">
        <f>+I256</f>
        <v>0</v>
      </c>
      <c r="J255" s="71">
        <f>+J256</f>
        <v>90250394.989999995</v>
      </c>
      <c r="K255" s="121">
        <f>+K256</f>
        <v>13.432310547111987</v>
      </c>
    </row>
    <row r="256" spans="1:11" ht="12.75" x14ac:dyDescent="0.2">
      <c r="A256" s="62">
        <v>2</v>
      </c>
      <c r="B256" s="57">
        <v>3</v>
      </c>
      <c r="C256" s="57">
        <v>4</v>
      </c>
      <c r="D256" s="57">
        <v>1</v>
      </c>
      <c r="E256" s="57" t="s">
        <v>308</v>
      </c>
      <c r="F256" s="54" t="s">
        <v>199</v>
      </c>
      <c r="G256" s="55"/>
      <c r="H256" s="55">
        <v>90250394.989999995</v>
      </c>
      <c r="I256" s="55"/>
      <c r="J256" s="55">
        <f>SUBTOTAL(9,G256:I256)</f>
        <v>90250394.989999995</v>
      </c>
      <c r="K256" s="110">
        <f>IFERROR(J256/$J$19*100,"0.00")</f>
        <v>13.432310547111987</v>
      </c>
    </row>
    <row r="257" spans="1:11" ht="12.75" x14ac:dyDescent="0.2">
      <c r="A257" s="67">
        <v>2</v>
      </c>
      <c r="B257" s="65">
        <v>3</v>
      </c>
      <c r="C257" s="65">
        <v>4</v>
      </c>
      <c r="D257" s="65">
        <v>2</v>
      </c>
      <c r="E257" s="65"/>
      <c r="F257" s="61" t="s">
        <v>200</v>
      </c>
      <c r="G257" s="71">
        <f>+G258</f>
        <v>0</v>
      </c>
      <c r="H257" s="71">
        <f>+H258</f>
        <v>0</v>
      </c>
      <c r="I257" s="71">
        <f>+I258</f>
        <v>0</v>
      </c>
      <c r="J257" s="71">
        <f>+J258</f>
        <v>0</v>
      </c>
      <c r="K257" s="121">
        <f>+K258</f>
        <v>0</v>
      </c>
    </row>
    <row r="258" spans="1:11" ht="12.75" x14ac:dyDescent="0.2">
      <c r="A258" s="72">
        <v>2</v>
      </c>
      <c r="B258" s="73">
        <v>3</v>
      </c>
      <c r="C258" s="73">
        <v>4</v>
      </c>
      <c r="D258" s="73">
        <v>2</v>
      </c>
      <c r="E258" s="57" t="s">
        <v>308</v>
      </c>
      <c r="F258" s="54" t="s">
        <v>200</v>
      </c>
      <c r="G258" s="66"/>
      <c r="H258" s="66"/>
      <c r="I258" s="66"/>
      <c r="J258" s="55">
        <f>SUBTOTAL(9,G258:I258)</f>
        <v>0</v>
      </c>
      <c r="K258" s="110">
        <f>IFERROR(J258/$J$19*100,"0.00")</f>
        <v>0</v>
      </c>
    </row>
    <row r="259" spans="1:11" ht="12.75" x14ac:dyDescent="0.2">
      <c r="A259" s="86">
        <v>2</v>
      </c>
      <c r="B259" s="84">
        <v>3</v>
      </c>
      <c r="C259" s="84">
        <v>5</v>
      </c>
      <c r="D259" s="84"/>
      <c r="E259" s="84"/>
      <c r="F259" s="87" t="s">
        <v>205</v>
      </c>
      <c r="G259" s="85">
        <v>0</v>
      </c>
      <c r="H259" s="85">
        <v>567367.63</v>
      </c>
      <c r="I259" s="85">
        <v>0</v>
      </c>
      <c r="J259" s="85">
        <v>567367.63</v>
      </c>
      <c r="K259" s="119">
        <v>8.4443488600613514E-2</v>
      </c>
    </row>
    <row r="260" spans="1:11" ht="12.75" x14ac:dyDescent="0.2">
      <c r="A260" s="64">
        <v>2</v>
      </c>
      <c r="B260" s="65">
        <v>3</v>
      </c>
      <c r="C260" s="65">
        <v>5</v>
      </c>
      <c r="D260" s="65">
        <v>1</v>
      </c>
      <c r="E260" s="65"/>
      <c r="F260" s="61" t="s">
        <v>201</v>
      </c>
      <c r="G260" s="71">
        <f>+G261</f>
        <v>0</v>
      </c>
      <c r="H260" s="71">
        <f>+H261</f>
        <v>0</v>
      </c>
      <c r="I260" s="71">
        <f>+I261</f>
        <v>0</v>
      </c>
      <c r="J260" s="71">
        <f>+J261</f>
        <v>0</v>
      </c>
      <c r="K260" s="121">
        <f>+K261</f>
        <v>0</v>
      </c>
    </row>
    <row r="261" spans="1:11" ht="12.75" x14ac:dyDescent="0.2">
      <c r="A261" s="62">
        <v>2</v>
      </c>
      <c r="B261" s="57">
        <v>3</v>
      </c>
      <c r="C261" s="57">
        <v>5</v>
      </c>
      <c r="D261" s="57">
        <v>1</v>
      </c>
      <c r="E261" s="57" t="s">
        <v>308</v>
      </c>
      <c r="F261" s="54" t="s">
        <v>201</v>
      </c>
      <c r="G261" s="66"/>
      <c r="H261" s="66"/>
      <c r="I261" s="66"/>
      <c r="J261" s="55">
        <f>SUBTOTAL(9,G261:I261)</f>
        <v>0</v>
      </c>
      <c r="K261" s="110">
        <f>IFERROR(J261/$J$19*100,"0.00")</f>
        <v>0</v>
      </c>
    </row>
    <row r="262" spans="1:11" ht="12.75" x14ac:dyDescent="0.2">
      <c r="A262" s="64">
        <v>2</v>
      </c>
      <c r="B262" s="65">
        <v>3</v>
      </c>
      <c r="C262" s="65">
        <v>5</v>
      </c>
      <c r="D262" s="65">
        <v>2</v>
      </c>
      <c r="E262" s="65"/>
      <c r="F262" s="61" t="s">
        <v>202</v>
      </c>
      <c r="G262" s="71">
        <f>+G263</f>
        <v>0</v>
      </c>
      <c r="H262" s="71">
        <f>+H263</f>
        <v>0</v>
      </c>
      <c r="I262" s="71">
        <f>+I263</f>
        <v>0</v>
      </c>
      <c r="J262" s="71">
        <f>+J263</f>
        <v>0</v>
      </c>
      <c r="K262" s="121">
        <f>+K263</f>
        <v>0</v>
      </c>
    </row>
    <row r="263" spans="1:11" ht="12.75" x14ac:dyDescent="0.2">
      <c r="A263" s="62">
        <v>2</v>
      </c>
      <c r="B263" s="57">
        <v>3</v>
      </c>
      <c r="C263" s="57">
        <v>5</v>
      </c>
      <c r="D263" s="57">
        <v>2</v>
      </c>
      <c r="E263" s="57" t="s">
        <v>308</v>
      </c>
      <c r="F263" s="54" t="s">
        <v>202</v>
      </c>
      <c r="G263" s="66"/>
      <c r="H263" s="66"/>
      <c r="I263" s="66"/>
      <c r="J263" s="55">
        <f>SUBTOTAL(9,G263:I263)</f>
        <v>0</v>
      </c>
      <c r="K263" s="110">
        <f>IFERROR(J263/$J$19*100,"0.00")</f>
        <v>0</v>
      </c>
    </row>
    <row r="264" spans="1:11" ht="12.75" x14ac:dyDescent="0.2">
      <c r="A264" s="64">
        <v>2</v>
      </c>
      <c r="B264" s="65">
        <v>3</v>
      </c>
      <c r="C264" s="65">
        <v>5</v>
      </c>
      <c r="D264" s="65">
        <v>3</v>
      </c>
      <c r="E264" s="65"/>
      <c r="F264" s="61" t="s">
        <v>203</v>
      </c>
      <c r="G264" s="71">
        <f>+G265</f>
        <v>0</v>
      </c>
      <c r="H264" s="71">
        <f>+H265</f>
        <v>0</v>
      </c>
      <c r="I264" s="71">
        <f>+I265</f>
        <v>0</v>
      </c>
      <c r="J264" s="71">
        <f>+J265</f>
        <v>0</v>
      </c>
      <c r="K264" s="121">
        <f>+K265</f>
        <v>0</v>
      </c>
    </row>
    <row r="265" spans="1:11" ht="12.75" x14ac:dyDescent="0.2">
      <c r="A265" s="62">
        <v>2</v>
      </c>
      <c r="B265" s="57">
        <v>3</v>
      </c>
      <c r="C265" s="57">
        <v>5</v>
      </c>
      <c r="D265" s="57">
        <v>3</v>
      </c>
      <c r="E265" s="57" t="s">
        <v>308</v>
      </c>
      <c r="F265" s="54" t="s">
        <v>203</v>
      </c>
      <c r="G265" s="55"/>
      <c r="H265" s="55"/>
      <c r="I265" s="55"/>
      <c r="J265" s="55">
        <f>SUBTOTAL(9,G265:I265)</f>
        <v>0</v>
      </c>
      <c r="K265" s="110">
        <f>IFERROR(J265/$J$19*100,"0.00")</f>
        <v>0</v>
      </c>
    </row>
    <row r="266" spans="1:11" ht="12.75" x14ac:dyDescent="0.2">
      <c r="A266" s="64">
        <v>2</v>
      </c>
      <c r="B266" s="65">
        <v>3</v>
      </c>
      <c r="C266" s="65">
        <v>5</v>
      </c>
      <c r="D266" s="65">
        <v>4</v>
      </c>
      <c r="E266" s="65"/>
      <c r="F266" s="61" t="s">
        <v>204</v>
      </c>
      <c r="G266" s="71">
        <f>+G267</f>
        <v>0</v>
      </c>
      <c r="H266" s="71">
        <f>+H267</f>
        <v>0</v>
      </c>
      <c r="I266" s="71">
        <f>+I267</f>
        <v>0</v>
      </c>
      <c r="J266" s="71">
        <f>+J267</f>
        <v>0</v>
      </c>
      <c r="K266" s="121">
        <f>+K267</f>
        <v>0</v>
      </c>
    </row>
    <row r="267" spans="1:11" ht="12.75" x14ac:dyDescent="0.2">
      <c r="A267" s="62">
        <v>2</v>
      </c>
      <c r="B267" s="57">
        <v>3</v>
      </c>
      <c r="C267" s="57">
        <v>5</v>
      </c>
      <c r="D267" s="57">
        <v>4</v>
      </c>
      <c r="E267" s="57" t="s">
        <v>308</v>
      </c>
      <c r="F267" s="54" t="s">
        <v>204</v>
      </c>
      <c r="G267" s="66"/>
      <c r="H267" s="66">
        <v>0</v>
      </c>
      <c r="I267" s="66"/>
      <c r="J267" s="55">
        <f>SUBTOTAL(9,G267:I267)</f>
        <v>0</v>
      </c>
      <c r="K267" s="110">
        <f>IFERROR(J267/$J$19*100,"0.00")</f>
        <v>0</v>
      </c>
    </row>
    <row r="268" spans="1:11" ht="12.75" x14ac:dyDescent="0.2">
      <c r="A268" s="64">
        <v>2</v>
      </c>
      <c r="B268" s="65">
        <v>3</v>
      </c>
      <c r="C268" s="65">
        <v>5</v>
      </c>
      <c r="D268" s="65">
        <v>5</v>
      </c>
      <c r="E268" s="65"/>
      <c r="F268" s="61" t="s">
        <v>385</v>
      </c>
      <c r="G268" s="71">
        <f>+G269</f>
        <v>0</v>
      </c>
      <c r="H268" s="71">
        <f>+H269</f>
        <v>567367.63</v>
      </c>
      <c r="I268" s="71">
        <f>+I269</f>
        <v>0</v>
      </c>
      <c r="J268" s="71">
        <f>+J269</f>
        <v>567367.63</v>
      </c>
      <c r="K268" s="121">
        <f>+K269</f>
        <v>8.4443488600613514E-2</v>
      </c>
    </row>
    <row r="269" spans="1:11" ht="12.75" x14ac:dyDescent="0.2">
      <c r="A269" s="62">
        <v>2</v>
      </c>
      <c r="B269" s="57">
        <v>3</v>
      </c>
      <c r="C269" s="57">
        <v>5</v>
      </c>
      <c r="D269" s="57">
        <v>5</v>
      </c>
      <c r="E269" s="57" t="s">
        <v>308</v>
      </c>
      <c r="F269" s="54" t="s">
        <v>206</v>
      </c>
      <c r="G269" s="55"/>
      <c r="H269" s="55">
        <v>567367.63</v>
      </c>
      <c r="I269" s="55"/>
      <c r="J269" s="55">
        <f>SUBTOTAL(9,G269:I269)</f>
        <v>567367.63</v>
      </c>
      <c r="K269" s="110">
        <f>IFERROR(J269/$J$19*100,"0.00")</f>
        <v>8.4443488600613514E-2</v>
      </c>
    </row>
    <row r="270" spans="1:11" ht="12.75" x14ac:dyDescent="0.2">
      <c r="A270" s="86">
        <v>2</v>
      </c>
      <c r="B270" s="84">
        <v>3</v>
      </c>
      <c r="C270" s="84">
        <v>6</v>
      </c>
      <c r="D270" s="84"/>
      <c r="E270" s="84"/>
      <c r="F270" s="87" t="s">
        <v>207</v>
      </c>
      <c r="G270" s="85">
        <v>0</v>
      </c>
      <c r="H270" s="85">
        <v>896576.76</v>
      </c>
      <c r="I270" s="85">
        <v>0</v>
      </c>
      <c r="J270" s="85">
        <v>896576.76</v>
      </c>
      <c r="K270" s="85">
        <v>0.13344093918899638</v>
      </c>
    </row>
    <row r="271" spans="1:11" ht="12.75" x14ac:dyDescent="0.2">
      <c r="A271" s="64">
        <v>2</v>
      </c>
      <c r="B271" s="65">
        <v>3</v>
      </c>
      <c r="C271" s="65">
        <v>6</v>
      </c>
      <c r="D271" s="65">
        <v>1</v>
      </c>
      <c r="E271" s="65"/>
      <c r="F271" s="61" t="s">
        <v>208</v>
      </c>
      <c r="G271" s="71">
        <f>+G272+G273+G274+G275</f>
        <v>0</v>
      </c>
      <c r="H271" s="71">
        <f>+H272+H273+H274+H275</f>
        <v>35375</v>
      </c>
      <c r="I271" s="71">
        <f>+I272+I273+I274+I275</f>
        <v>0</v>
      </c>
      <c r="J271" s="71">
        <f>+J272+J273+J274+J275</f>
        <v>35375</v>
      </c>
      <c r="K271" s="121">
        <f>+K272+K273+K274+K275</f>
        <v>5.2649961881799691E-3</v>
      </c>
    </row>
    <row r="272" spans="1:11" ht="12.75" x14ac:dyDescent="0.2">
      <c r="A272" s="62">
        <v>2</v>
      </c>
      <c r="B272" s="57">
        <v>3</v>
      </c>
      <c r="C272" s="57">
        <v>6</v>
      </c>
      <c r="D272" s="57">
        <v>1</v>
      </c>
      <c r="E272" s="57" t="s">
        <v>308</v>
      </c>
      <c r="F272" s="54" t="s">
        <v>209</v>
      </c>
      <c r="G272" s="55"/>
      <c r="H272" s="55">
        <v>35375</v>
      </c>
      <c r="I272" s="55"/>
      <c r="J272" s="55">
        <f>SUBTOTAL(9,G272:I272)</f>
        <v>35375</v>
      </c>
      <c r="K272" s="110">
        <f>IFERROR(J272/$J$19*100,"0.00")</f>
        <v>5.2649961881799691E-3</v>
      </c>
    </row>
    <row r="273" spans="1:11" ht="12.75" x14ac:dyDescent="0.2">
      <c r="A273" s="62">
        <v>2</v>
      </c>
      <c r="B273" s="57">
        <v>3</v>
      </c>
      <c r="C273" s="57">
        <v>6</v>
      </c>
      <c r="D273" s="57">
        <v>1</v>
      </c>
      <c r="E273" s="57" t="s">
        <v>309</v>
      </c>
      <c r="F273" s="54" t="s">
        <v>210</v>
      </c>
      <c r="G273" s="55"/>
      <c r="H273" s="55"/>
      <c r="I273" s="55"/>
      <c r="J273" s="55">
        <f>SUBTOTAL(9,G273:I273)</f>
        <v>0</v>
      </c>
      <c r="K273" s="110">
        <f>IFERROR(J273/$J$19*100,"0.00")</f>
        <v>0</v>
      </c>
    </row>
    <row r="274" spans="1:11" ht="12.75" x14ac:dyDescent="0.2">
      <c r="A274" s="62">
        <v>2</v>
      </c>
      <c r="B274" s="57">
        <v>3</v>
      </c>
      <c r="C274" s="57">
        <v>6</v>
      </c>
      <c r="D274" s="57">
        <v>1</v>
      </c>
      <c r="E274" s="57" t="s">
        <v>310</v>
      </c>
      <c r="F274" s="54" t="s">
        <v>211</v>
      </c>
      <c r="G274" s="55"/>
      <c r="H274" s="55"/>
      <c r="I274" s="55"/>
      <c r="J274" s="55">
        <f>SUBTOTAL(9,G274:I274)</f>
        <v>0</v>
      </c>
      <c r="K274" s="110">
        <f>IFERROR(J274/$J$19*100,"0.00")</f>
        <v>0</v>
      </c>
    </row>
    <row r="275" spans="1:11" ht="12.75" x14ac:dyDescent="0.2">
      <c r="A275" s="62">
        <v>2</v>
      </c>
      <c r="B275" s="57">
        <v>3</v>
      </c>
      <c r="C275" s="57">
        <v>6</v>
      </c>
      <c r="D275" s="57">
        <v>1</v>
      </c>
      <c r="E275" s="57" t="s">
        <v>311</v>
      </c>
      <c r="F275" s="54" t="s">
        <v>212</v>
      </c>
      <c r="G275" s="55"/>
      <c r="H275" s="55"/>
      <c r="I275" s="55"/>
      <c r="J275" s="55">
        <f>SUBTOTAL(9,G275:I275)</f>
        <v>0</v>
      </c>
      <c r="K275" s="110">
        <f>IFERROR(J275/$J$19*100,"0.00")</f>
        <v>0</v>
      </c>
    </row>
    <row r="276" spans="1:11" ht="12.75" x14ac:dyDescent="0.2">
      <c r="A276" s="62">
        <v>2</v>
      </c>
      <c r="B276" s="57">
        <v>3</v>
      </c>
      <c r="C276" s="57">
        <v>6</v>
      </c>
      <c r="D276" s="57">
        <v>1</v>
      </c>
      <c r="E276" s="57" t="s">
        <v>315</v>
      </c>
      <c r="F276" s="54" t="s">
        <v>213</v>
      </c>
      <c r="G276" s="66"/>
      <c r="H276" s="66"/>
      <c r="I276" s="66"/>
      <c r="J276" s="55">
        <f>SUBTOTAL(9,G276:I276)</f>
        <v>0</v>
      </c>
      <c r="K276" s="110">
        <f>IFERROR(J276/$J$19*100,"0.00")</f>
        <v>0</v>
      </c>
    </row>
    <row r="277" spans="1:11" ht="12.75" x14ac:dyDescent="0.2">
      <c r="A277" s="64">
        <v>2</v>
      </c>
      <c r="B277" s="65">
        <v>3</v>
      </c>
      <c r="C277" s="65">
        <v>6</v>
      </c>
      <c r="D277" s="65">
        <v>2</v>
      </c>
      <c r="E277" s="65"/>
      <c r="F277" s="61" t="s">
        <v>214</v>
      </c>
      <c r="G277" s="71">
        <f>+G278+G279+G280</f>
        <v>0</v>
      </c>
      <c r="H277" s="71">
        <f>+H278+H279+H280</f>
        <v>0</v>
      </c>
      <c r="I277" s="71">
        <f>+I278+I279+I280</f>
        <v>0</v>
      </c>
      <c r="J277" s="71">
        <f>+J278+J279+J280</f>
        <v>0</v>
      </c>
      <c r="K277" s="121">
        <f>+K278+K279+K280</f>
        <v>0</v>
      </c>
    </row>
    <row r="278" spans="1:11" ht="12.75" x14ac:dyDescent="0.2">
      <c r="A278" s="62">
        <v>2</v>
      </c>
      <c r="B278" s="57">
        <v>3</v>
      </c>
      <c r="C278" s="57">
        <v>6</v>
      </c>
      <c r="D278" s="57">
        <v>2</v>
      </c>
      <c r="E278" s="57" t="s">
        <v>308</v>
      </c>
      <c r="F278" s="54" t="s">
        <v>215</v>
      </c>
      <c r="G278" s="55"/>
      <c r="H278" s="55"/>
      <c r="I278" s="55"/>
      <c r="J278" s="55">
        <f>SUBTOTAL(9,G278:I278)</f>
        <v>0</v>
      </c>
      <c r="K278" s="110">
        <f>IFERROR(J278/$J$19*100,"0.00")</f>
        <v>0</v>
      </c>
    </row>
    <row r="279" spans="1:11" ht="12.75" x14ac:dyDescent="0.2">
      <c r="A279" s="62">
        <v>2</v>
      </c>
      <c r="B279" s="57">
        <v>3</v>
      </c>
      <c r="C279" s="57">
        <v>6</v>
      </c>
      <c r="D279" s="57">
        <v>2</v>
      </c>
      <c r="E279" s="57" t="s">
        <v>309</v>
      </c>
      <c r="F279" s="54" t="s">
        <v>216</v>
      </c>
      <c r="G279" s="55"/>
      <c r="H279" s="55"/>
      <c r="I279" s="55"/>
      <c r="J279" s="55">
        <f>SUBTOTAL(9,G279:I279)</f>
        <v>0</v>
      </c>
      <c r="K279" s="110">
        <f>IFERROR(J279/$J$19*100,"0.00")</f>
        <v>0</v>
      </c>
    </row>
    <row r="280" spans="1:11" ht="12.75" x14ac:dyDescent="0.2">
      <c r="A280" s="62">
        <v>2</v>
      </c>
      <c r="B280" s="57">
        <v>3</v>
      </c>
      <c r="C280" s="57">
        <v>6</v>
      </c>
      <c r="D280" s="57">
        <v>2</v>
      </c>
      <c r="E280" s="57" t="s">
        <v>310</v>
      </c>
      <c r="F280" s="54" t="s">
        <v>217</v>
      </c>
      <c r="G280" s="66"/>
      <c r="H280" s="66"/>
      <c r="I280" s="66"/>
      <c r="J280" s="55">
        <f>SUBTOTAL(9,G280:I280)</f>
        <v>0</v>
      </c>
      <c r="K280" s="110">
        <f>IFERROR(J280/$J$19*100,"0.00")</f>
        <v>0</v>
      </c>
    </row>
    <row r="281" spans="1:11" ht="12.75" x14ac:dyDescent="0.2">
      <c r="A281" s="64">
        <v>2</v>
      </c>
      <c r="B281" s="65">
        <v>3</v>
      </c>
      <c r="C281" s="65">
        <v>6</v>
      </c>
      <c r="D281" s="65">
        <v>3</v>
      </c>
      <c r="E281" s="65"/>
      <c r="F281" s="61" t="s">
        <v>218</v>
      </c>
      <c r="G281" s="71">
        <f>+G282+G283+G284+G285+G286+G287</f>
        <v>0</v>
      </c>
      <c r="H281" s="71">
        <f>+H282+H283+H284+H285+H286+H287</f>
        <v>238108.63999999998</v>
      </c>
      <c r="I281" s="71">
        <f>+I282+I283+I284+I285+I286+I287</f>
        <v>0</v>
      </c>
      <c r="J281" s="71">
        <f>+J282+J283+J284+J285+J286+J287</f>
        <v>238108.63999999998</v>
      </c>
      <c r="K281" s="121">
        <f>+K282+K283+K284+K285+K286+K287</f>
        <v>3.5438617158239337E-2</v>
      </c>
    </row>
    <row r="282" spans="1:11" ht="12.75" x14ac:dyDescent="0.2">
      <c r="A282" s="62">
        <v>2</v>
      </c>
      <c r="B282" s="57">
        <v>3</v>
      </c>
      <c r="C282" s="57">
        <v>6</v>
      </c>
      <c r="D282" s="57">
        <v>3</v>
      </c>
      <c r="E282" s="57" t="s">
        <v>308</v>
      </c>
      <c r="F282" s="54" t="s">
        <v>219</v>
      </c>
      <c r="G282" s="55"/>
      <c r="H282" s="55"/>
      <c r="I282" s="55"/>
      <c r="J282" s="55">
        <f t="shared" ref="J282:J287" si="12">SUBTOTAL(9,G282:I282)</f>
        <v>0</v>
      </c>
      <c r="K282" s="110">
        <f t="shared" ref="K282:K287" si="13">IFERROR(J282/$J$19*100,"0.00")</f>
        <v>0</v>
      </c>
    </row>
    <row r="283" spans="1:11" ht="12.75" x14ac:dyDescent="0.2">
      <c r="A283" s="62">
        <v>2</v>
      </c>
      <c r="B283" s="57">
        <v>3</v>
      </c>
      <c r="C283" s="57">
        <v>6</v>
      </c>
      <c r="D283" s="57">
        <v>3</v>
      </c>
      <c r="E283" s="57" t="s">
        <v>309</v>
      </c>
      <c r="F283" s="54" t="s">
        <v>220</v>
      </c>
      <c r="G283" s="55"/>
      <c r="H283" s="55"/>
      <c r="I283" s="55"/>
      <c r="J283" s="55">
        <f t="shared" si="12"/>
        <v>0</v>
      </c>
      <c r="K283" s="110">
        <f t="shared" si="13"/>
        <v>0</v>
      </c>
    </row>
    <row r="284" spans="1:11" ht="12.75" x14ac:dyDescent="0.2">
      <c r="A284" s="62">
        <v>2</v>
      </c>
      <c r="B284" s="57">
        <v>3</v>
      </c>
      <c r="C284" s="57">
        <v>6</v>
      </c>
      <c r="D284" s="57">
        <v>3</v>
      </c>
      <c r="E284" s="57" t="s">
        <v>310</v>
      </c>
      <c r="F284" s="54" t="s">
        <v>221</v>
      </c>
      <c r="G284" s="55"/>
      <c r="H284" s="55">
        <v>0</v>
      </c>
      <c r="I284" s="55"/>
      <c r="J284" s="55">
        <f t="shared" si="12"/>
        <v>0</v>
      </c>
      <c r="K284" s="110">
        <f t="shared" si="13"/>
        <v>0</v>
      </c>
    </row>
    <row r="285" spans="1:11" ht="12.75" x14ac:dyDescent="0.2">
      <c r="A285" s="62">
        <v>2</v>
      </c>
      <c r="B285" s="57">
        <v>3</v>
      </c>
      <c r="C285" s="57">
        <v>6</v>
      </c>
      <c r="D285" s="57">
        <v>3</v>
      </c>
      <c r="E285" s="57" t="s">
        <v>311</v>
      </c>
      <c r="F285" s="70" t="s">
        <v>222</v>
      </c>
      <c r="G285" s="55"/>
      <c r="H285" s="55">
        <v>51410.559999999998</v>
      </c>
      <c r="I285" s="55"/>
      <c r="J285" s="55">
        <f t="shared" si="12"/>
        <v>51410.559999999998</v>
      </c>
      <c r="K285" s="110">
        <f t="shared" si="13"/>
        <v>7.6516297507335006E-3</v>
      </c>
    </row>
    <row r="286" spans="1:11" ht="12.75" x14ac:dyDescent="0.2">
      <c r="A286" s="62">
        <v>2</v>
      </c>
      <c r="B286" s="57">
        <v>3</v>
      </c>
      <c r="C286" s="57">
        <v>6</v>
      </c>
      <c r="D286" s="57">
        <v>3</v>
      </c>
      <c r="E286" s="57" t="s">
        <v>315</v>
      </c>
      <c r="F286" s="54" t="s">
        <v>223</v>
      </c>
      <c r="G286" s="55"/>
      <c r="H286" s="55"/>
      <c r="I286" s="55"/>
      <c r="J286" s="55">
        <f t="shared" si="12"/>
        <v>0</v>
      </c>
      <c r="K286" s="110">
        <f t="shared" si="13"/>
        <v>0</v>
      </c>
    </row>
    <row r="287" spans="1:11" ht="12.75" x14ac:dyDescent="0.2">
      <c r="A287" s="62">
        <v>2</v>
      </c>
      <c r="B287" s="57">
        <v>3</v>
      </c>
      <c r="C287" s="57">
        <v>6</v>
      </c>
      <c r="D287" s="57">
        <v>3</v>
      </c>
      <c r="E287" s="57" t="s">
        <v>354</v>
      </c>
      <c r="F287" s="54" t="s">
        <v>224</v>
      </c>
      <c r="G287" s="66"/>
      <c r="H287" s="66">
        <v>186698.08</v>
      </c>
      <c r="I287" s="66"/>
      <c r="J287" s="55">
        <f t="shared" si="12"/>
        <v>186698.08</v>
      </c>
      <c r="K287" s="110">
        <f t="shared" si="13"/>
        <v>2.7786987407505834E-2</v>
      </c>
    </row>
    <row r="288" spans="1:11" ht="12.75" x14ac:dyDescent="0.2">
      <c r="A288" s="64">
        <v>2</v>
      </c>
      <c r="B288" s="65">
        <v>3</v>
      </c>
      <c r="C288" s="65">
        <v>6</v>
      </c>
      <c r="D288" s="65">
        <v>4</v>
      </c>
      <c r="E288" s="65"/>
      <c r="F288" s="61" t="s">
        <v>39</v>
      </c>
      <c r="G288" s="71">
        <f>+G289+G290+G291+G292+G293+G294+G295</f>
        <v>0</v>
      </c>
      <c r="H288" s="71">
        <f>+H289+H290+H291+H292+H293+H294+H295</f>
        <v>623093.12</v>
      </c>
      <c r="I288" s="71">
        <f>+I289+I290+I291+I292+I293+I294+I295</f>
        <v>0</v>
      </c>
      <c r="J288" s="71">
        <f>+J289+J290+J291+J292+J293+J294+J295</f>
        <v>623093.12</v>
      </c>
      <c r="K288" s="121">
        <f>+K289+K290+K291+K292+K293+K294+K295</f>
        <v>9.2737325842577073E-2</v>
      </c>
    </row>
    <row r="289" spans="1:11" ht="12.75" x14ac:dyDescent="0.2">
      <c r="A289" s="62">
        <v>2</v>
      </c>
      <c r="B289" s="57">
        <v>3</v>
      </c>
      <c r="C289" s="57">
        <v>6</v>
      </c>
      <c r="D289" s="57">
        <v>4</v>
      </c>
      <c r="E289" s="57" t="s">
        <v>308</v>
      </c>
      <c r="F289" s="54" t="s">
        <v>225</v>
      </c>
      <c r="G289" s="55"/>
      <c r="H289" s="55"/>
      <c r="I289" s="55"/>
      <c r="J289" s="55">
        <f t="shared" ref="J289:J295" si="14">SUBTOTAL(9,G289:I289)</f>
        <v>0</v>
      </c>
      <c r="K289" s="110">
        <f t="shared" ref="K289:K295" si="15">IFERROR(J289/$J$19*100,"0.00")</f>
        <v>0</v>
      </c>
    </row>
    <row r="290" spans="1:11" ht="12.75" x14ac:dyDescent="0.2">
      <c r="A290" s="62">
        <v>2</v>
      </c>
      <c r="B290" s="57">
        <v>3</v>
      </c>
      <c r="C290" s="57">
        <v>6</v>
      </c>
      <c r="D290" s="57">
        <v>4</v>
      </c>
      <c r="E290" s="57" t="s">
        <v>309</v>
      </c>
      <c r="F290" s="54" t="s">
        <v>226</v>
      </c>
      <c r="G290" s="55"/>
      <c r="H290" s="55"/>
      <c r="I290" s="55"/>
      <c r="J290" s="55">
        <f t="shared" si="14"/>
        <v>0</v>
      </c>
      <c r="K290" s="110">
        <f t="shared" si="15"/>
        <v>0</v>
      </c>
    </row>
    <row r="291" spans="1:11" ht="12.75" x14ac:dyDescent="0.2">
      <c r="A291" s="62">
        <v>2</v>
      </c>
      <c r="B291" s="57">
        <v>3</v>
      </c>
      <c r="C291" s="57">
        <v>6</v>
      </c>
      <c r="D291" s="57">
        <v>4</v>
      </c>
      <c r="E291" s="57" t="s">
        <v>310</v>
      </c>
      <c r="F291" s="54" t="s">
        <v>227</v>
      </c>
      <c r="G291" s="55"/>
      <c r="H291" s="55"/>
      <c r="I291" s="55"/>
      <c r="J291" s="55">
        <f t="shared" si="14"/>
        <v>0</v>
      </c>
      <c r="K291" s="110">
        <f t="shared" si="15"/>
        <v>0</v>
      </c>
    </row>
    <row r="292" spans="1:11" ht="12.75" x14ac:dyDescent="0.2">
      <c r="A292" s="62">
        <v>2</v>
      </c>
      <c r="B292" s="57">
        <v>3</v>
      </c>
      <c r="C292" s="57">
        <v>6</v>
      </c>
      <c r="D292" s="57">
        <v>4</v>
      </c>
      <c r="E292" s="57" t="s">
        <v>311</v>
      </c>
      <c r="F292" s="54" t="s">
        <v>228</v>
      </c>
      <c r="G292" s="55"/>
      <c r="H292" s="55"/>
      <c r="I292" s="55"/>
      <c r="J292" s="55">
        <f t="shared" si="14"/>
        <v>0</v>
      </c>
      <c r="K292" s="110">
        <f t="shared" si="15"/>
        <v>0</v>
      </c>
    </row>
    <row r="293" spans="1:11" ht="12.75" x14ac:dyDescent="0.2">
      <c r="A293" s="62">
        <v>2</v>
      </c>
      <c r="B293" s="57">
        <v>3</v>
      </c>
      <c r="C293" s="57">
        <v>6</v>
      </c>
      <c r="D293" s="57">
        <v>4</v>
      </c>
      <c r="E293" s="57" t="s">
        <v>315</v>
      </c>
      <c r="F293" s="54" t="s">
        <v>229</v>
      </c>
      <c r="G293" s="55"/>
      <c r="H293" s="55"/>
      <c r="I293" s="55"/>
      <c r="J293" s="55">
        <f t="shared" si="14"/>
        <v>0</v>
      </c>
      <c r="K293" s="110">
        <f t="shared" si="15"/>
        <v>0</v>
      </c>
    </row>
    <row r="294" spans="1:11" ht="12.75" x14ac:dyDescent="0.2">
      <c r="A294" s="62">
        <v>2</v>
      </c>
      <c r="B294" s="57">
        <v>3</v>
      </c>
      <c r="C294" s="57">
        <v>6</v>
      </c>
      <c r="D294" s="57">
        <v>4</v>
      </c>
      <c r="E294" s="57" t="s">
        <v>354</v>
      </c>
      <c r="F294" s="54" t="s">
        <v>230</v>
      </c>
      <c r="G294" s="55"/>
      <c r="H294" s="55"/>
      <c r="I294" s="55"/>
      <c r="J294" s="55">
        <f t="shared" si="14"/>
        <v>0</v>
      </c>
      <c r="K294" s="110">
        <f t="shared" si="15"/>
        <v>0</v>
      </c>
    </row>
    <row r="295" spans="1:11" ht="12.75" x14ac:dyDescent="0.2">
      <c r="A295" s="62">
        <v>2</v>
      </c>
      <c r="B295" s="57">
        <v>3</v>
      </c>
      <c r="C295" s="57">
        <v>6</v>
      </c>
      <c r="D295" s="57">
        <v>4</v>
      </c>
      <c r="E295" s="57" t="s">
        <v>356</v>
      </c>
      <c r="F295" s="54" t="s">
        <v>231</v>
      </c>
      <c r="G295" s="66"/>
      <c r="H295" s="66">
        <v>623093.12</v>
      </c>
      <c r="I295" s="66"/>
      <c r="J295" s="55">
        <f t="shared" si="14"/>
        <v>623093.12</v>
      </c>
      <c r="K295" s="110">
        <f t="shared" si="15"/>
        <v>9.2737325842577073E-2</v>
      </c>
    </row>
    <row r="296" spans="1:11" ht="12.75" x14ac:dyDescent="0.2">
      <c r="A296" s="64">
        <v>2</v>
      </c>
      <c r="B296" s="65">
        <v>3</v>
      </c>
      <c r="C296" s="65">
        <v>6</v>
      </c>
      <c r="D296" s="65">
        <v>9</v>
      </c>
      <c r="E296" s="65"/>
      <c r="F296" s="61" t="s">
        <v>232</v>
      </c>
      <c r="G296" s="71">
        <f>+G297</f>
        <v>0</v>
      </c>
      <c r="H296" s="71">
        <f>+H297</f>
        <v>0</v>
      </c>
      <c r="I296" s="71">
        <f>+I297</f>
        <v>0</v>
      </c>
      <c r="J296" s="71">
        <f>+J297</f>
        <v>0</v>
      </c>
      <c r="K296" s="121">
        <f>+K297</f>
        <v>0</v>
      </c>
    </row>
    <row r="297" spans="1:11" ht="12.75" x14ac:dyDescent="0.2">
      <c r="A297" s="62">
        <v>2</v>
      </c>
      <c r="B297" s="57">
        <v>3</v>
      </c>
      <c r="C297" s="57">
        <v>6</v>
      </c>
      <c r="D297" s="57">
        <v>9</v>
      </c>
      <c r="E297" s="57" t="s">
        <v>308</v>
      </c>
      <c r="F297" s="54" t="s">
        <v>232</v>
      </c>
      <c r="G297" s="66"/>
      <c r="H297" s="66"/>
      <c r="I297" s="66"/>
      <c r="J297" s="55">
        <f>SUBTOTAL(9,G297:I297)</f>
        <v>0</v>
      </c>
      <c r="K297" s="110">
        <f>IFERROR(J297/$J$19*100,"0.00")</f>
        <v>0</v>
      </c>
    </row>
    <row r="298" spans="1:11" ht="12.75" x14ac:dyDescent="0.2">
      <c r="A298" s="86">
        <v>2</v>
      </c>
      <c r="B298" s="84">
        <v>3</v>
      </c>
      <c r="C298" s="84">
        <v>7</v>
      </c>
      <c r="D298" s="84"/>
      <c r="E298" s="84"/>
      <c r="F298" s="87" t="s">
        <v>386</v>
      </c>
      <c r="G298" s="85">
        <v>0</v>
      </c>
      <c r="H298" s="85">
        <v>16284043.640000001</v>
      </c>
      <c r="I298" s="85">
        <v>0</v>
      </c>
      <c r="J298" s="85">
        <v>16284043.640000001</v>
      </c>
      <c r="K298" s="119">
        <v>2.4236163305372793</v>
      </c>
    </row>
    <row r="299" spans="1:11" ht="12.75" x14ac:dyDescent="0.2">
      <c r="A299" s="64">
        <v>2</v>
      </c>
      <c r="B299" s="65">
        <v>3</v>
      </c>
      <c r="C299" s="65">
        <v>7</v>
      </c>
      <c r="D299" s="65">
        <v>1</v>
      </c>
      <c r="E299" s="65"/>
      <c r="F299" s="61" t="s">
        <v>233</v>
      </c>
      <c r="G299" s="71">
        <f>+G300+G301+G302+G303+G304+G305+G306</f>
        <v>0</v>
      </c>
      <c r="H299" s="71">
        <f>+H300+H301+H302+H303+H304+H305+H306</f>
        <v>10955410</v>
      </c>
      <c r="I299" s="71">
        <f>+I300+I301+I302+I303+I304+I305+I306</f>
        <v>0</v>
      </c>
      <c r="J299" s="71">
        <f>+J300+J301+J302+J303+J304+J305+J306</f>
        <v>10955410</v>
      </c>
      <c r="K299" s="121">
        <f>+K300+K301+K302+K303+K304+K305+K306</f>
        <v>1.630535459786536</v>
      </c>
    </row>
    <row r="300" spans="1:11" ht="12.75" x14ac:dyDescent="0.2">
      <c r="A300" s="62">
        <v>2</v>
      </c>
      <c r="B300" s="57">
        <v>3</v>
      </c>
      <c r="C300" s="57">
        <v>7</v>
      </c>
      <c r="D300" s="57">
        <v>1</v>
      </c>
      <c r="E300" s="57" t="s">
        <v>308</v>
      </c>
      <c r="F300" s="54" t="s">
        <v>234</v>
      </c>
      <c r="G300" s="55"/>
      <c r="H300" s="55">
        <v>2529360</v>
      </c>
      <c r="I300" s="55"/>
      <c r="J300" s="55">
        <f t="shared" ref="J300:J306" si="16">SUBTOTAL(9,G300:I300)</f>
        <v>2529360</v>
      </c>
      <c r="K300" s="110">
        <f t="shared" ref="K300:K306" si="17">IFERROR(J300/$J$19*100,"0.00")</f>
        <v>0.37645429706105688</v>
      </c>
    </row>
    <row r="301" spans="1:11" ht="12.75" x14ac:dyDescent="0.2">
      <c r="A301" s="62">
        <v>2</v>
      </c>
      <c r="B301" s="57">
        <v>3</v>
      </c>
      <c r="C301" s="57">
        <v>7</v>
      </c>
      <c r="D301" s="57">
        <v>1</v>
      </c>
      <c r="E301" s="57" t="s">
        <v>309</v>
      </c>
      <c r="F301" s="54" t="s">
        <v>235</v>
      </c>
      <c r="G301" s="55"/>
      <c r="H301" s="55">
        <v>6257350</v>
      </c>
      <c r="I301" s="55"/>
      <c r="J301" s="55">
        <f t="shared" si="16"/>
        <v>6257350</v>
      </c>
      <c r="K301" s="110">
        <f t="shared" si="17"/>
        <v>0.93130526920446444</v>
      </c>
    </row>
    <row r="302" spans="1:11" ht="12.75" x14ac:dyDescent="0.2">
      <c r="A302" s="62">
        <v>2</v>
      </c>
      <c r="B302" s="57">
        <v>3</v>
      </c>
      <c r="C302" s="57">
        <v>7</v>
      </c>
      <c r="D302" s="57">
        <v>1</v>
      </c>
      <c r="E302" s="57" t="s">
        <v>310</v>
      </c>
      <c r="F302" s="54" t="s">
        <v>236</v>
      </c>
      <c r="G302" s="55"/>
      <c r="H302" s="55"/>
      <c r="I302" s="55"/>
      <c r="J302" s="55">
        <f t="shared" si="16"/>
        <v>0</v>
      </c>
      <c r="K302" s="110">
        <f t="shared" si="17"/>
        <v>0</v>
      </c>
    </row>
    <row r="303" spans="1:11" ht="12.75" x14ac:dyDescent="0.2">
      <c r="A303" s="62">
        <v>2</v>
      </c>
      <c r="B303" s="57">
        <v>3</v>
      </c>
      <c r="C303" s="57">
        <v>7</v>
      </c>
      <c r="D303" s="57">
        <v>1</v>
      </c>
      <c r="E303" s="57" t="s">
        <v>311</v>
      </c>
      <c r="F303" s="54" t="s">
        <v>237</v>
      </c>
      <c r="G303" s="55"/>
      <c r="H303" s="55">
        <v>2147400</v>
      </c>
      <c r="I303" s="55"/>
      <c r="J303" s="55">
        <f t="shared" si="16"/>
        <v>2147400</v>
      </c>
      <c r="K303" s="110">
        <f t="shared" si="17"/>
        <v>0.3196057332720188</v>
      </c>
    </row>
    <row r="304" spans="1:11" ht="12.75" x14ac:dyDescent="0.2">
      <c r="A304" s="62">
        <v>2</v>
      </c>
      <c r="B304" s="57">
        <v>3</v>
      </c>
      <c r="C304" s="57">
        <v>7</v>
      </c>
      <c r="D304" s="57">
        <v>1</v>
      </c>
      <c r="E304" s="57" t="s">
        <v>315</v>
      </c>
      <c r="F304" s="54" t="s">
        <v>238</v>
      </c>
      <c r="G304" s="55"/>
      <c r="H304" s="55"/>
      <c r="I304" s="55"/>
      <c r="J304" s="55">
        <f t="shared" si="16"/>
        <v>0</v>
      </c>
      <c r="K304" s="110">
        <f t="shared" si="17"/>
        <v>0</v>
      </c>
    </row>
    <row r="305" spans="1:11" ht="12.75" x14ac:dyDescent="0.2">
      <c r="A305" s="62">
        <v>2</v>
      </c>
      <c r="B305" s="57">
        <v>3</v>
      </c>
      <c r="C305" s="57">
        <v>7</v>
      </c>
      <c r="D305" s="57">
        <v>1</v>
      </c>
      <c r="E305" s="57" t="s">
        <v>354</v>
      </c>
      <c r="F305" s="54" t="s">
        <v>239</v>
      </c>
      <c r="G305" s="55"/>
      <c r="H305" s="55">
        <v>21300</v>
      </c>
      <c r="I305" s="55"/>
      <c r="J305" s="55">
        <f t="shared" si="16"/>
        <v>21300</v>
      </c>
      <c r="K305" s="110">
        <f t="shared" si="17"/>
        <v>3.1701602489959953E-3</v>
      </c>
    </row>
    <row r="306" spans="1:11" ht="12.75" x14ac:dyDescent="0.2">
      <c r="A306" s="62">
        <v>2</v>
      </c>
      <c r="B306" s="57">
        <v>3</v>
      </c>
      <c r="C306" s="57">
        <v>7</v>
      </c>
      <c r="D306" s="57">
        <v>1</v>
      </c>
      <c r="E306" s="57" t="s">
        <v>356</v>
      </c>
      <c r="F306" s="54" t="s">
        <v>387</v>
      </c>
      <c r="G306" s="66"/>
      <c r="H306" s="66"/>
      <c r="I306" s="66"/>
      <c r="J306" s="55">
        <f t="shared" si="16"/>
        <v>0</v>
      </c>
      <c r="K306" s="110">
        <f t="shared" si="17"/>
        <v>0</v>
      </c>
    </row>
    <row r="307" spans="1:11" ht="12.75" x14ac:dyDescent="0.2">
      <c r="A307" s="64">
        <v>2</v>
      </c>
      <c r="B307" s="65">
        <v>3</v>
      </c>
      <c r="C307" s="65">
        <v>7</v>
      </c>
      <c r="D307" s="65">
        <v>2</v>
      </c>
      <c r="E307" s="65"/>
      <c r="F307" s="61" t="s">
        <v>240</v>
      </c>
      <c r="G307" s="71">
        <f>+G308+G309+G310+G311+G312+G313</f>
        <v>0</v>
      </c>
      <c r="H307" s="71">
        <f>+H308+H309+H310+H311+H312+H313</f>
        <v>5328633.6400000006</v>
      </c>
      <c r="I307" s="71">
        <f>+I308+I309+I310+I311+I312+I313</f>
        <v>0</v>
      </c>
      <c r="J307" s="71">
        <f>+J308+J309+J310+J311+J312+J313</f>
        <v>5328633.6400000006</v>
      </c>
      <c r="K307" s="121">
        <f>+K308+K309+K310+K311+K312+K313</f>
        <v>0.79308087075074352</v>
      </c>
    </row>
    <row r="308" spans="1:11" ht="12.75" x14ac:dyDescent="0.2">
      <c r="A308" s="56">
        <v>2</v>
      </c>
      <c r="B308" s="57">
        <v>3</v>
      </c>
      <c r="C308" s="57">
        <v>7</v>
      </c>
      <c r="D308" s="57">
        <v>2</v>
      </c>
      <c r="E308" s="57" t="s">
        <v>308</v>
      </c>
      <c r="F308" s="54" t="s">
        <v>241</v>
      </c>
      <c r="G308" s="55"/>
      <c r="H308" s="55"/>
      <c r="I308" s="55"/>
      <c r="J308" s="55">
        <f t="shared" ref="J308:J313" si="18">SUBTOTAL(9,G308:I308)</f>
        <v>0</v>
      </c>
      <c r="K308" s="110">
        <f t="shared" ref="K308:K313" si="19">IFERROR(J308/$J$19*100,"0.00")</f>
        <v>0</v>
      </c>
    </row>
    <row r="309" spans="1:11" ht="12.75" x14ac:dyDescent="0.2">
      <c r="A309" s="56">
        <v>2</v>
      </c>
      <c r="B309" s="57">
        <v>3</v>
      </c>
      <c r="C309" s="57">
        <v>7</v>
      </c>
      <c r="D309" s="57">
        <v>2</v>
      </c>
      <c r="E309" s="57" t="s">
        <v>309</v>
      </c>
      <c r="F309" s="54" t="s">
        <v>242</v>
      </c>
      <c r="G309" s="55"/>
      <c r="H309" s="55"/>
      <c r="I309" s="55"/>
      <c r="J309" s="55">
        <f t="shared" si="18"/>
        <v>0</v>
      </c>
      <c r="K309" s="110">
        <f t="shared" si="19"/>
        <v>0</v>
      </c>
    </row>
    <row r="310" spans="1:11" ht="12.75" x14ac:dyDescent="0.2">
      <c r="A310" s="56">
        <v>2</v>
      </c>
      <c r="B310" s="57">
        <v>3</v>
      </c>
      <c r="C310" s="57">
        <v>7</v>
      </c>
      <c r="D310" s="57">
        <v>2</v>
      </c>
      <c r="E310" s="57" t="s">
        <v>310</v>
      </c>
      <c r="F310" s="54" t="s">
        <v>243</v>
      </c>
      <c r="G310" s="55"/>
      <c r="H310" s="55">
        <v>4056016.24</v>
      </c>
      <c r="I310" s="55"/>
      <c r="J310" s="55">
        <f t="shared" si="18"/>
        <v>4056016.24</v>
      </c>
      <c r="K310" s="110">
        <f t="shared" si="19"/>
        <v>0.60367236870094843</v>
      </c>
    </row>
    <row r="311" spans="1:11" ht="12.75" x14ac:dyDescent="0.2">
      <c r="A311" s="56">
        <v>2</v>
      </c>
      <c r="B311" s="57">
        <v>3</v>
      </c>
      <c r="C311" s="57">
        <v>7</v>
      </c>
      <c r="D311" s="57">
        <v>2</v>
      </c>
      <c r="E311" s="57" t="s">
        <v>311</v>
      </c>
      <c r="F311" s="54" t="s">
        <v>244</v>
      </c>
      <c r="G311" s="55"/>
      <c r="H311" s="55">
        <v>72617.399999999994</v>
      </c>
      <c r="I311" s="55"/>
      <c r="J311" s="55">
        <f t="shared" si="18"/>
        <v>72617.399999999994</v>
      </c>
      <c r="K311" s="110">
        <f t="shared" si="19"/>
        <v>1.0807924641570037E-2</v>
      </c>
    </row>
    <row r="312" spans="1:11" ht="12.75" x14ac:dyDescent="0.2">
      <c r="A312" s="56">
        <v>2</v>
      </c>
      <c r="B312" s="57">
        <v>3</v>
      </c>
      <c r="C312" s="57">
        <v>7</v>
      </c>
      <c r="D312" s="57">
        <v>2</v>
      </c>
      <c r="E312" s="57" t="s">
        <v>315</v>
      </c>
      <c r="F312" s="54" t="s">
        <v>245</v>
      </c>
      <c r="G312" s="66"/>
      <c r="H312" s="66"/>
      <c r="I312" s="66"/>
      <c r="J312" s="55">
        <f t="shared" si="18"/>
        <v>0</v>
      </c>
      <c r="K312" s="110">
        <f t="shared" si="19"/>
        <v>0</v>
      </c>
    </row>
    <row r="313" spans="1:11" ht="12.75" x14ac:dyDescent="0.2">
      <c r="A313" s="70">
        <v>2</v>
      </c>
      <c r="B313" s="70">
        <v>3</v>
      </c>
      <c r="C313" s="70">
        <v>7</v>
      </c>
      <c r="D313" s="70">
        <v>2</v>
      </c>
      <c r="E313" s="70" t="s">
        <v>354</v>
      </c>
      <c r="F313" s="58" t="s">
        <v>388</v>
      </c>
      <c r="G313" s="66"/>
      <c r="H313" s="66">
        <v>1200000</v>
      </c>
      <c r="I313" s="66"/>
      <c r="J313" s="55">
        <f t="shared" si="18"/>
        <v>1200000</v>
      </c>
      <c r="K313" s="110">
        <f t="shared" si="19"/>
        <v>0.1786005774082251</v>
      </c>
    </row>
    <row r="314" spans="1:11" ht="12.75" x14ac:dyDescent="0.2">
      <c r="A314" s="86">
        <v>2</v>
      </c>
      <c r="B314" s="84">
        <v>3</v>
      </c>
      <c r="C314" s="84">
        <v>8</v>
      </c>
      <c r="D314" s="84"/>
      <c r="E314" s="84"/>
      <c r="F314" s="87" t="s">
        <v>389</v>
      </c>
      <c r="G314" s="85">
        <v>0</v>
      </c>
      <c r="H314" s="85">
        <v>0</v>
      </c>
      <c r="I314" s="85">
        <v>0</v>
      </c>
      <c r="J314" s="85">
        <v>0</v>
      </c>
      <c r="K314" s="119">
        <v>0</v>
      </c>
    </row>
    <row r="315" spans="1:11" ht="12.75" x14ac:dyDescent="0.2">
      <c r="A315" s="74">
        <v>2</v>
      </c>
      <c r="B315" s="74">
        <v>3</v>
      </c>
      <c r="C315" s="74">
        <v>8</v>
      </c>
      <c r="D315" s="74">
        <v>1</v>
      </c>
      <c r="E315" s="74"/>
      <c r="F315" s="53" t="s">
        <v>390</v>
      </c>
      <c r="G315" s="79">
        <v>0</v>
      </c>
      <c r="H315" s="79">
        <v>0</v>
      </c>
      <c r="I315" s="79">
        <v>0</v>
      </c>
      <c r="J315" s="79">
        <v>0</v>
      </c>
      <c r="K315" s="120">
        <v>0</v>
      </c>
    </row>
    <row r="316" spans="1:11" ht="12.75" x14ac:dyDescent="0.2">
      <c r="A316" s="70">
        <v>2</v>
      </c>
      <c r="B316" s="70">
        <v>3</v>
      </c>
      <c r="C316" s="70">
        <v>8</v>
      </c>
      <c r="D316" s="70">
        <v>1</v>
      </c>
      <c r="E316" s="70" t="s">
        <v>308</v>
      </c>
      <c r="F316" s="58" t="s">
        <v>390</v>
      </c>
      <c r="G316" s="66"/>
      <c r="H316" s="66"/>
      <c r="I316" s="66"/>
      <c r="J316" s="55">
        <f>SUBTOTAL(9,G316:I316)</f>
        <v>0</v>
      </c>
      <c r="K316" s="110">
        <f>IFERROR(J316/$J$19*100,"0.00")</f>
        <v>0</v>
      </c>
    </row>
    <row r="317" spans="1:11" ht="12.75" x14ac:dyDescent="0.2">
      <c r="A317" s="74">
        <v>2</v>
      </c>
      <c r="B317" s="74">
        <v>3</v>
      </c>
      <c r="C317" s="74">
        <v>8</v>
      </c>
      <c r="D317" s="74">
        <v>2</v>
      </c>
      <c r="E317" s="74"/>
      <c r="F317" s="53" t="s">
        <v>391</v>
      </c>
      <c r="G317" s="79">
        <v>0</v>
      </c>
      <c r="H317" s="79">
        <v>0</v>
      </c>
      <c r="I317" s="79">
        <v>0</v>
      </c>
      <c r="J317" s="79">
        <v>0</v>
      </c>
      <c r="K317" s="120">
        <v>0</v>
      </c>
    </row>
    <row r="318" spans="1:11" ht="12.75" x14ac:dyDescent="0.2">
      <c r="A318" s="70">
        <v>2</v>
      </c>
      <c r="B318" s="70">
        <v>3</v>
      </c>
      <c r="C318" s="70">
        <v>8</v>
      </c>
      <c r="D318" s="70">
        <v>2</v>
      </c>
      <c r="E318" s="70" t="s">
        <v>308</v>
      </c>
      <c r="F318" s="58" t="s">
        <v>391</v>
      </c>
      <c r="G318" s="66"/>
      <c r="H318" s="66"/>
      <c r="I318" s="66"/>
      <c r="J318" s="55">
        <f>SUBTOTAL(9,G318:I318)</f>
        <v>0</v>
      </c>
      <c r="K318" s="110">
        <f>IFERROR(J318/$J$19*100,"0.00")</f>
        <v>0</v>
      </c>
    </row>
    <row r="319" spans="1:11" ht="12.75" x14ac:dyDescent="0.2">
      <c r="A319" s="86">
        <v>2</v>
      </c>
      <c r="B319" s="84">
        <v>3</v>
      </c>
      <c r="C319" s="84">
        <v>9</v>
      </c>
      <c r="D319" s="84"/>
      <c r="E319" s="84"/>
      <c r="F319" s="87" t="s">
        <v>40</v>
      </c>
      <c r="G319" s="85">
        <v>0</v>
      </c>
      <c r="H319" s="85">
        <v>95272114.980000004</v>
      </c>
      <c r="I319" s="85">
        <v>0</v>
      </c>
      <c r="J319" s="85">
        <v>95272114.980000004</v>
      </c>
      <c r="K319" s="119">
        <v>14.179712288609009</v>
      </c>
    </row>
    <row r="320" spans="1:11" ht="12.75" x14ac:dyDescent="0.2">
      <c r="A320" s="64">
        <v>2</v>
      </c>
      <c r="B320" s="65">
        <v>3</v>
      </c>
      <c r="C320" s="65">
        <v>9</v>
      </c>
      <c r="D320" s="65">
        <v>1</v>
      </c>
      <c r="E320" s="65"/>
      <c r="F320" s="61" t="s">
        <v>246</v>
      </c>
      <c r="G320" s="71">
        <f>+G321</f>
        <v>0</v>
      </c>
      <c r="H320" s="71">
        <f>+H321</f>
        <v>10875618.52</v>
      </c>
      <c r="I320" s="71">
        <f>+I321</f>
        <v>0</v>
      </c>
      <c r="J320" s="71">
        <f>+J321</f>
        <v>10875618.52</v>
      </c>
      <c r="K320" s="121">
        <f>+K321</f>
        <v>1.6186597894529888</v>
      </c>
    </row>
    <row r="321" spans="1:11" ht="12.75" x14ac:dyDescent="0.2">
      <c r="A321" s="62">
        <v>2</v>
      </c>
      <c r="B321" s="57">
        <v>3</v>
      </c>
      <c r="C321" s="57">
        <v>9</v>
      </c>
      <c r="D321" s="57">
        <v>1</v>
      </c>
      <c r="E321" s="57" t="s">
        <v>308</v>
      </c>
      <c r="F321" s="54" t="s">
        <v>246</v>
      </c>
      <c r="G321" s="55"/>
      <c r="H321" s="55">
        <v>10875618.52</v>
      </c>
      <c r="I321" s="55"/>
      <c r="J321" s="55">
        <f>SUBTOTAL(9,G321:I321)</f>
        <v>10875618.52</v>
      </c>
      <c r="K321" s="110">
        <f>IFERROR(J321/$J$19*100,"0.00")</f>
        <v>1.6186597894529888</v>
      </c>
    </row>
    <row r="322" spans="1:11" ht="12.75" x14ac:dyDescent="0.2">
      <c r="A322" s="64">
        <v>2</v>
      </c>
      <c r="B322" s="65">
        <v>3</v>
      </c>
      <c r="C322" s="65">
        <v>9</v>
      </c>
      <c r="D322" s="65">
        <v>2</v>
      </c>
      <c r="E322" s="65"/>
      <c r="F322" s="61" t="s">
        <v>247</v>
      </c>
      <c r="G322" s="71">
        <f>+G323</f>
        <v>0</v>
      </c>
      <c r="H322" s="71">
        <f>+H323</f>
        <v>4537344.9000000004</v>
      </c>
      <c r="I322" s="71">
        <f>+I323</f>
        <v>0</v>
      </c>
      <c r="J322" s="71">
        <f>+J323</f>
        <v>4537344.9000000004</v>
      </c>
      <c r="K322" s="121">
        <f>+K323</f>
        <v>0.67531034920022126</v>
      </c>
    </row>
    <row r="323" spans="1:11" ht="12.75" x14ac:dyDescent="0.2">
      <c r="A323" s="62">
        <v>2</v>
      </c>
      <c r="B323" s="57">
        <v>3</v>
      </c>
      <c r="C323" s="57">
        <v>9</v>
      </c>
      <c r="D323" s="57">
        <v>2</v>
      </c>
      <c r="E323" s="57" t="s">
        <v>308</v>
      </c>
      <c r="F323" s="54" t="s">
        <v>247</v>
      </c>
      <c r="G323" s="55"/>
      <c r="H323" s="55">
        <v>4537344.9000000004</v>
      </c>
      <c r="I323" s="55"/>
      <c r="J323" s="55">
        <f>SUBTOTAL(9,G323:I323)</f>
        <v>4537344.9000000004</v>
      </c>
      <c r="K323" s="110">
        <f>IFERROR(J323/$J$19*100,"0.00")</f>
        <v>0.67531034920022126</v>
      </c>
    </row>
    <row r="324" spans="1:11" ht="12.75" x14ac:dyDescent="0.2">
      <c r="A324" s="64">
        <v>2</v>
      </c>
      <c r="B324" s="65">
        <v>3</v>
      </c>
      <c r="C324" s="65">
        <v>9</v>
      </c>
      <c r="D324" s="65">
        <v>3</v>
      </c>
      <c r="E324" s="65"/>
      <c r="F324" s="61" t="s">
        <v>392</v>
      </c>
      <c r="G324" s="71">
        <f>+G325</f>
        <v>0</v>
      </c>
      <c r="H324" s="71">
        <f>+H325</f>
        <v>78493888.840000004</v>
      </c>
      <c r="I324" s="71">
        <f>+I325</f>
        <v>0</v>
      </c>
      <c r="J324" s="71">
        <f>+J325</f>
        <v>78493888.840000004</v>
      </c>
      <c r="K324" s="121">
        <f>+K325</f>
        <v>11.682544891534198</v>
      </c>
    </row>
    <row r="325" spans="1:11" ht="12.75" x14ac:dyDescent="0.2">
      <c r="A325" s="62">
        <v>2</v>
      </c>
      <c r="B325" s="57">
        <v>3</v>
      </c>
      <c r="C325" s="57">
        <v>9</v>
      </c>
      <c r="D325" s="57">
        <v>3</v>
      </c>
      <c r="E325" s="57" t="s">
        <v>308</v>
      </c>
      <c r="F325" s="54" t="s">
        <v>392</v>
      </c>
      <c r="G325" s="55"/>
      <c r="H325" s="55">
        <v>78493888.840000004</v>
      </c>
      <c r="I325" s="55"/>
      <c r="J325" s="55">
        <f>SUBTOTAL(9,G325:I325)</f>
        <v>78493888.840000004</v>
      </c>
      <c r="K325" s="110">
        <f>IFERROR(J325/$J$19*100,"0.00")</f>
        <v>11.682544891534198</v>
      </c>
    </row>
    <row r="326" spans="1:11" ht="12.75" x14ac:dyDescent="0.2">
      <c r="A326" s="64">
        <v>2</v>
      </c>
      <c r="B326" s="65">
        <v>3</v>
      </c>
      <c r="C326" s="65">
        <v>9</v>
      </c>
      <c r="D326" s="65">
        <v>4</v>
      </c>
      <c r="E326" s="65"/>
      <c r="F326" s="61" t="s">
        <v>248</v>
      </c>
      <c r="G326" s="71">
        <f>+G327</f>
        <v>0</v>
      </c>
      <c r="H326" s="71">
        <f>+H327</f>
        <v>56600</v>
      </c>
      <c r="I326" s="71">
        <f>+I327</f>
        <v>0</v>
      </c>
      <c r="J326" s="71">
        <f>+J327</f>
        <v>56600</v>
      </c>
      <c r="K326" s="121">
        <f>+K327</f>
        <v>8.4239939010879502E-3</v>
      </c>
    </row>
    <row r="327" spans="1:11" ht="12.75" x14ac:dyDescent="0.2">
      <c r="A327" s="62">
        <v>2</v>
      </c>
      <c r="B327" s="57">
        <v>3</v>
      </c>
      <c r="C327" s="57">
        <v>9</v>
      </c>
      <c r="D327" s="57">
        <v>4</v>
      </c>
      <c r="E327" s="57" t="s">
        <v>308</v>
      </c>
      <c r="F327" s="54" t="s">
        <v>248</v>
      </c>
      <c r="G327" s="66"/>
      <c r="H327" s="66">
        <v>56600</v>
      </c>
      <c r="I327" s="66"/>
      <c r="J327" s="55">
        <f>SUBTOTAL(9,G327:I327)</f>
        <v>56600</v>
      </c>
      <c r="K327" s="110">
        <f>IFERROR(J327/$J$19*100,"0.00")</f>
        <v>8.4239939010879502E-3</v>
      </c>
    </row>
    <row r="328" spans="1:11" ht="12.75" x14ac:dyDescent="0.2">
      <c r="A328" s="64">
        <v>2</v>
      </c>
      <c r="B328" s="65">
        <v>3</v>
      </c>
      <c r="C328" s="65">
        <v>9</v>
      </c>
      <c r="D328" s="65">
        <v>5</v>
      </c>
      <c r="E328" s="65"/>
      <c r="F328" s="61" t="s">
        <v>249</v>
      </c>
      <c r="G328" s="71">
        <f>+G329</f>
        <v>0</v>
      </c>
      <c r="H328" s="71">
        <f>+H329</f>
        <v>73100</v>
      </c>
      <c r="I328" s="71">
        <f>+I329</f>
        <v>0</v>
      </c>
      <c r="J328" s="71">
        <f>+J329</f>
        <v>73100</v>
      </c>
      <c r="K328" s="121">
        <f>+K329</f>
        <v>1.0879751840451046E-2</v>
      </c>
    </row>
    <row r="329" spans="1:11" ht="12.75" x14ac:dyDescent="0.2">
      <c r="A329" s="62">
        <v>2</v>
      </c>
      <c r="B329" s="57">
        <v>3</v>
      </c>
      <c r="C329" s="57">
        <v>9</v>
      </c>
      <c r="D329" s="57">
        <v>5</v>
      </c>
      <c r="E329" s="57" t="s">
        <v>308</v>
      </c>
      <c r="F329" s="54" t="s">
        <v>249</v>
      </c>
      <c r="G329" s="66"/>
      <c r="H329" s="66">
        <v>73100</v>
      </c>
      <c r="I329" s="66"/>
      <c r="J329" s="55">
        <f>SUBTOTAL(9,G329:I329)</f>
        <v>73100</v>
      </c>
      <c r="K329" s="110">
        <f>IFERROR(J329/$J$19*100,"0.00")</f>
        <v>1.0879751840451046E-2</v>
      </c>
    </row>
    <row r="330" spans="1:11" ht="12.75" x14ac:dyDescent="0.2">
      <c r="A330" s="64">
        <v>2</v>
      </c>
      <c r="B330" s="65">
        <v>3</v>
      </c>
      <c r="C330" s="65">
        <v>9</v>
      </c>
      <c r="D330" s="65">
        <v>6</v>
      </c>
      <c r="E330" s="65"/>
      <c r="F330" s="61" t="s">
        <v>250</v>
      </c>
      <c r="G330" s="71">
        <f>+G331</f>
        <v>0</v>
      </c>
      <c r="H330" s="71">
        <f>+H331</f>
        <v>1212562.72</v>
      </c>
      <c r="I330" s="71">
        <f>+I331</f>
        <v>0</v>
      </c>
      <c r="J330" s="71">
        <f>+J331</f>
        <v>1212562.72</v>
      </c>
      <c r="K330" s="121">
        <f>+K331</f>
        <v>0.18047033494640663</v>
      </c>
    </row>
    <row r="331" spans="1:11" ht="12.75" x14ac:dyDescent="0.2">
      <c r="A331" s="62">
        <v>2</v>
      </c>
      <c r="B331" s="57">
        <v>3</v>
      </c>
      <c r="C331" s="57">
        <v>9</v>
      </c>
      <c r="D331" s="57">
        <v>6</v>
      </c>
      <c r="E331" s="57" t="s">
        <v>308</v>
      </c>
      <c r="F331" s="54" t="s">
        <v>250</v>
      </c>
      <c r="G331" s="55"/>
      <c r="H331" s="55">
        <v>1212562.72</v>
      </c>
      <c r="I331" s="55"/>
      <c r="J331" s="55">
        <f>SUBTOTAL(9,G331:I331)</f>
        <v>1212562.72</v>
      </c>
      <c r="K331" s="110">
        <f>IFERROR(J331/$J$19*100,"0.00")</f>
        <v>0.18047033494640663</v>
      </c>
    </row>
    <row r="332" spans="1:11" ht="12.75" x14ac:dyDescent="0.2">
      <c r="A332" s="64">
        <v>2</v>
      </c>
      <c r="B332" s="65">
        <v>3</v>
      </c>
      <c r="C332" s="65">
        <v>9</v>
      </c>
      <c r="D332" s="65">
        <v>7</v>
      </c>
      <c r="E332" s="65"/>
      <c r="F332" s="61" t="s">
        <v>393</v>
      </c>
      <c r="G332" s="71">
        <f>+G333</f>
        <v>0</v>
      </c>
      <c r="H332" s="71">
        <f>+H333</f>
        <v>0</v>
      </c>
      <c r="I332" s="71">
        <f>+I333</f>
        <v>0</v>
      </c>
      <c r="J332" s="71">
        <f>+J333</f>
        <v>0</v>
      </c>
      <c r="K332" s="121">
        <f>+K333</f>
        <v>0</v>
      </c>
    </row>
    <row r="333" spans="1:11" ht="12.75" x14ac:dyDescent="0.2">
      <c r="A333" s="62">
        <v>2</v>
      </c>
      <c r="B333" s="57">
        <v>3</v>
      </c>
      <c r="C333" s="57">
        <v>9</v>
      </c>
      <c r="D333" s="57">
        <v>7</v>
      </c>
      <c r="E333" s="57" t="s">
        <v>308</v>
      </c>
      <c r="F333" s="54" t="s">
        <v>393</v>
      </c>
      <c r="G333" s="66"/>
      <c r="H333" s="66"/>
      <c r="I333" s="66"/>
      <c r="J333" s="55">
        <f>SUBTOTAL(9,G333:I333)</f>
        <v>0</v>
      </c>
      <c r="K333" s="110">
        <f>IFERROR(J333/$J$19*100,"0.00")</f>
        <v>0</v>
      </c>
    </row>
    <row r="334" spans="1:11" ht="12.75" x14ac:dyDescent="0.2">
      <c r="A334" s="64">
        <v>2</v>
      </c>
      <c r="B334" s="65">
        <v>3</v>
      </c>
      <c r="C334" s="65">
        <v>9</v>
      </c>
      <c r="D334" s="65">
        <v>8</v>
      </c>
      <c r="E334" s="65"/>
      <c r="F334" s="61" t="s">
        <v>251</v>
      </c>
      <c r="G334" s="71">
        <f>+G335</f>
        <v>0</v>
      </c>
      <c r="H334" s="71">
        <f>+H335</f>
        <v>0</v>
      </c>
      <c r="I334" s="71">
        <f>+I335</f>
        <v>0</v>
      </c>
      <c r="J334" s="71">
        <f>+J335</f>
        <v>0</v>
      </c>
      <c r="K334" s="121">
        <f>+K335</f>
        <v>0</v>
      </c>
    </row>
    <row r="335" spans="1:11" ht="12.75" x14ac:dyDescent="0.2">
      <c r="A335" s="62">
        <v>2</v>
      </c>
      <c r="B335" s="57">
        <v>3</v>
      </c>
      <c r="C335" s="57">
        <v>9</v>
      </c>
      <c r="D335" s="57">
        <v>8</v>
      </c>
      <c r="E335" s="57" t="s">
        <v>308</v>
      </c>
      <c r="F335" s="54" t="s">
        <v>251</v>
      </c>
      <c r="G335" s="66"/>
      <c r="H335" s="66"/>
      <c r="I335" s="66"/>
      <c r="J335" s="55">
        <f>SUBTOTAL(9,G335:I335)</f>
        <v>0</v>
      </c>
      <c r="K335" s="110">
        <f>IFERROR(J335/$J$19*100,"0.00")</f>
        <v>0</v>
      </c>
    </row>
    <row r="336" spans="1:11" ht="12.75" x14ac:dyDescent="0.2">
      <c r="A336" s="64">
        <v>2</v>
      </c>
      <c r="B336" s="65">
        <v>3</v>
      </c>
      <c r="C336" s="65">
        <v>9</v>
      </c>
      <c r="D336" s="65">
        <v>9</v>
      </c>
      <c r="E336" s="65"/>
      <c r="F336" s="61" t="s">
        <v>252</v>
      </c>
      <c r="G336" s="71">
        <f>+G337</f>
        <v>0</v>
      </c>
      <c r="H336" s="71">
        <f>+H337</f>
        <v>23000</v>
      </c>
      <c r="I336" s="71">
        <f>+I337</f>
        <v>0</v>
      </c>
      <c r="J336" s="71">
        <f>+J337</f>
        <v>23000</v>
      </c>
      <c r="K336" s="121">
        <f>+K337</f>
        <v>3.423177733657648E-3</v>
      </c>
    </row>
    <row r="337" spans="1:11" ht="12.75" x14ac:dyDescent="0.2">
      <c r="A337" s="62">
        <v>2</v>
      </c>
      <c r="B337" s="57">
        <v>3</v>
      </c>
      <c r="C337" s="57">
        <v>9</v>
      </c>
      <c r="D337" s="57">
        <v>9</v>
      </c>
      <c r="E337" s="57" t="s">
        <v>308</v>
      </c>
      <c r="F337" s="54" t="s">
        <v>252</v>
      </c>
      <c r="G337" s="55"/>
      <c r="H337" s="55">
        <v>23000</v>
      </c>
      <c r="I337" s="55"/>
      <c r="J337" s="55">
        <f>SUBTOTAL(9,G337:I337)</f>
        <v>23000</v>
      </c>
      <c r="K337" s="110">
        <f>IFERROR(J337/$J$19*100,"0.00")</f>
        <v>3.423177733657648E-3</v>
      </c>
    </row>
    <row r="338" spans="1:11" ht="12.75" x14ac:dyDescent="0.2">
      <c r="A338" s="88">
        <v>2</v>
      </c>
      <c r="B338" s="89">
        <v>4</v>
      </c>
      <c r="C338" s="90"/>
      <c r="D338" s="90"/>
      <c r="E338" s="90"/>
      <c r="F338" s="91" t="s">
        <v>394</v>
      </c>
      <c r="G338" s="92">
        <v>0</v>
      </c>
      <c r="H338" s="92">
        <v>0</v>
      </c>
      <c r="I338" s="92">
        <v>0</v>
      </c>
      <c r="J338" s="92">
        <v>0</v>
      </c>
      <c r="K338" s="118">
        <v>0</v>
      </c>
    </row>
    <row r="339" spans="1:11" ht="12.75" x14ac:dyDescent="0.2">
      <c r="A339" s="86">
        <v>2</v>
      </c>
      <c r="B339" s="84">
        <v>4</v>
      </c>
      <c r="C339" s="84">
        <v>1</v>
      </c>
      <c r="D339" s="84"/>
      <c r="E339" s="84"/>
      <c r="F339" s="87" t="s">
        <v>395</v>
      </c>
      <c r="G339" s="85">
        <v>0</v>
      </c>
      <c r="H339" s="85">
        <v>0</v>
      </c>
      <c r="I339" s="85">
        <v>0</v>
      </c>
      <c r="J339" s="85">
        <v>0</v>
      </c>
      <c r="K339" s="119">
        <v>0</v>
      </c>
    </row>
    <row r="340" spans="1:11" ht="12.75" x14ac:dyDescent="0.2">
      <c r="A340" s="64">
        <v>2</v>
      </c>
      <c r="B340" s="65">
        <v>4</v>
      </c>
      <c r="C340" s="65">
        <v>1</v>
      </c>
      <c r="D340" s="65">
        <v>1</v>
      </c>
      <c r="E340" s="65"/>
      <c r="F340" s="61" t="s">
        <v>396</v>
      </c>
      <c r="G340" s="71">
        <f>+G341+G342+G343</f>
        <v>0</v>
      </c>
      <c r="H340" s="71">
        <f>+H341+H342+H343</f>
        <v>0</v>
      </c>
      <c r="I340" s="71">
        <f>+I341+I342+I343</f>
        <v>0</v>
      </c>
      <c r="J340" s="71">
        <f>+J341+J342+J343</f>
        <v>0</v>
      </c>
      <c r="K340" s="121">
        <f>+K341+K342+K343</f>
        <v>0</v>
      </c>
    </row>
    <row r="341" spans="1:11" ht="12.75" x14ac:dyDescent="0.2">
      <c r="A341" s="62">
        <v>2</v>
      </c>
      <c r="B341" s="57">
        <v>4</v>
      </c>
      <c r="C341" s="57">
        <v>1</v>
      </c>
      <c r="D341" s="57">
        <v>1</v>
      </c>
      <c r="E341" s="57" t="s">
        <v>308</v>
      </c>
      <c r="F341" s="60" t="s">
        <v>397</v>
      </c>
      <c r="G341" s="55"/>
      <c r="H341" s="55"/>
      <c r="I341" s="55"/>
      <c r="J341" s="55">
        <f>SUBTOTAL(9,G341:I341)</f>
        <v>0</v>
      </c>
      <c r="K341" s="110">
        <f>IFERROR(J341/$J$19*100,"0.00")</f>
        <v>0</v>
      </c>
    </row>
    <row r="342" spans="1:11" ht="12.75" x14ac:dyDescent="0.2">
      <c r="A342" s="62">
        <v>2</v>
      </c>
      <c r="B342" s="57">
        <v>4</v>
      </c>
      <c r="C342" s="57">
        <v>1</v>
      </c>
      <c r="D342" s="57">
        <v>1</v>
      </c>
      <c r="E342" s="57" t="s">
        <v>309</v>
      </c>
      <c r="F342" s="60" t="s">
        <v>398</v>
      </c>
      <c r="G342" s="55"/>
      <c r="H342" s="55"/>
      <c r="I342" s="55"/>
      <c r="J342" s="55">
        <f>SUBTOTAL(9,G342:I342)</f>
        <v>0</v>
      </c>
      <c r="K342" s="110">
        <f>IFERROR(J342/$J$19*100,"0.00")</f>
        <v>0</v>
      </c>
    </row>
    <row r="343" spans="1:11" ht="12.75" x14ac:dyDescent="0.2">
      <c r="A343" s="62">
        <v>2</v>
      </c>
      <c r="B343" s="57">
        <v>4</v>
      </c>
      <c r="C343" s="57">
        <v>1</v>
      </c>
      <c r="D343" s="57">
        <v>1</v>
      </c>
      <c r="E343" s="57" t="s">
        <v>310</v>
      </c>
      <c r="F343" s="60" t="s">
        <v>399</v>
      </c>
      <c r="G343" s="66"/>
      <c r="H343" s="66"/>
      <c r="I343" s="66"/>
      <c r="J343" s="55">
        <f>SUBTOTAL(9,G343:I343)</f>
        <v>0</v>
      </c>
      <c r="K343" s="110">
        <f>IFERROR(J343/$J$19*100,"0.00")</f>
        <v>0</v>
      </c>
    </row>
    <row r="344" spans="1:11" ht="12.75" x14ac:dyDescent="0.2">
      <c r="A344" s="64">
        <v>2</v>
      </c>
      <c r="B344" s="65">
        <v>4</v>
      </c>
      <c r="C344" s="65">
        <v>1</v>
      </c>
      <c r="D344" s="65">
        <v>2</v>
      </c>
      <c r="E344" s="65"/>
      <c r="F344" s="61" t="s">
        <v>400</v>
      </c>
      <c r="G344" s="71">
        <f>+G345+G346+G347</f>
        <v>0</v>
      </c>
      <c r="H344" s="71">
        <f>+H345+H346+H347</f>
        <v>0</v>
      </c>
      <c r="I344" s="71">
        <f>+I345+I346+I347</f>
        <v>0</v>
      </c>
      <c r="J344" s="71">
        <f>+J345+J346+J347</f>
        <v>0</v>
      </c>
      <c r="K344" s="121">
        <f>+K345+K346+K347</f>
        <v>0</v>
      </c>
    </row>
    <row r="345" spans="1:11" ht="12.75" x14ac:dyDescent="0.2">
      <c r="A345" s="62">
        <v>2</v>
      </c>
      <c r="B345" s="57">
        <v>4</v>
      </c>
      <c r="C345" s="57">
        <v>1</v>
      </c>
      <c r="D345" s="57">
        <v>2</v>
      </c>
      <c r="E345" s="57" t="s">
        <v>308</v>
      </c>
      <c r="F345" s="60" t="s">
        <v>401</v>
      </c>
      <c r="G345" s="55"/>
      <c r="H345" s="55"/>
      <c r="I345" s="55"/>
      <c r="J345" s="55">
        <f>SUBTOTAL(9,G345:I345)</f>
        <v>0</v>
      </c>
      <c r="K345" s="110">
        <f>IFERROR(J345/$J$19*100,"0.00")</f>
        <v>0</v>
      </c>
    </row>
    <row r="346" spans="1:11" ht="12.75" x14ac:dyDescent="0.2">
      <c r="A346" s="62">
        <v>2</v>
      </c>
      <c r="B346" s="57">
        <v>4</v>
      </c>
      <c r="C346" s="57">
        <v>1</v>
      </c>
      <c r="D346" s="57">
        <v>2</v>
      </c>
      <c r="E346" s="57" t="s">
        <v>309</v>
      </c>
      <c r="F346" s="60" t="s">
        <v>402</v>
      </c>
      <c r="G346" s="55"/>
      <c r="H346" s="55"/>
      <c r="I346" s="55"/>
      <c r="J346" s="55">
        <f>SUBTOTAL(9,G346:I346)</f>
        <v>0</v>
      </c>
      <c r="K346" s="110">
        <f>IFERROR(J346/$J$19*100,"0.00")</f>
        <v>0</v>
      </c>
    </row>
    <row r="347" spans="1:11" ht="12.75" x14ac:dyDescent="0.2">
      <c r="A347" s="62">
        <v>2</v>
      </c>
      <c r="B347" s="57">
        <v>4</v>
      </c>
      <c r="C347" s="57">
        <v>1</v>
      </c>
      <c r="D347" s="57">
        <v>2</v>
      </c>
      <c r="E347" s="57" t="s">
        <v>310</v>
      </c>
      <c r="F347" s="60" t="s">
        <v>403</v>
      </c>
      <c r="G347" s="66"/>
      <c r="H347" s="66"/>
      <c r="I347" s="66"/>
      <c r="J347" s="55">
        <f>SUBTOTAL(9,G347:I347)</f>
        <v>0</v>
      </c>
      <c r="K347" s="110">
        <f>IFERROR(J347/$J$19*100,"0.00")</f>
        <v>0</v>
      </c>
    </row>
    <row r="348" spans="1:11" ht="12.75" x14ac:dyDescent="0.2">
      <c r="A348" s="64">
        <v>2</v>
      </c>
      <c r="B348" s="65">
        <v>4</v>
      </c>
      <c r="C348" s="65">
        <v>1</v>
      </c>
      <c r="D348" s="65">
        <v>4</v>
      </c>
      <c r="E348" s="57"/>
      <c r="F348" s="75" t="s">
        <v>404</v>
      </c>
      <c r="G348" s="71">
        <f>+G349+G350</f>
        <v>0</v>
      </c>
      <c r="H348" s="71">
        <f>+H349+H350</f>
        <v>0</v>
      </c>
      <c r="I348" s="71">
        <f>+I349+I350</f>
        <v>0</v>
      </c>
      <c r="J348" s="71">
        <f>+J349+J350</f>
        <v>0</v>
      </c>
      <c r="K348" s="121">
        <f>+K349+K350</f>
        <v>0</v>
      </c>
    </row>
    <row r="349" spans="1:11" ht="12.75" x14ac:dyDescent="0.2">
      <c r="A349" s="76">
        <v>2</v>
      </c>
      <c r="B349" s="77">
        <v>4</v>
      </c>
      <c r="C349" s="77">
        <v>1</v>
      </c>
      <c r="D349" s="77">
        <v>4</v>
      </c>
      <c r="E349" s="57" t="s">
        <v>308</v>
      </c>
      <c r="F349" s="78" t="s">
        <v>405</v>
      </c>
      <c r="G349" s="55"/>
      <c r="H349" s="55"/>
      <c r="I349" s="55"/>
      <c r="J349" s="55">
        <f>SUBTOTAL(9,G349:I349)</f>
        <v>0</v>
      </c>
      <c r="K349" s="110">
        <f>IFERROR(J349/$J$19*100,"0.00")</f>
        <v>0</v>
      </c>
    </row>
    <row r="350" spans="1:11" ht="12.75" x14ac:dyDescent="0.2">
      <c r="A350" s="62">
        <v>2</v>
      </c>
      <c r="B350" s="57">
        <v>4</v>
      </c>
      <c r="C350" s="57">
        <v>1</v>
      </c>
      <c r="D350" s="57">
        <v>4</v>
      </c>
      <c r="E350" s="57" t="s">
        <v>309</v>
      </c>
      <c r="F350" s="60" t="s">
        <v>406</v>
      </c>
      <c r="G350" s="66"/>
      <c r="H350" s="66"/>
      <c r="I350" s="66"/>
      <c r="J350" s="55">
        <f>SUBTOTAL(9,G350:I350)</f>
        <v>0</v>
      </c>
      <c r="K350" s="110">
        <f>IFERROR(J350/$J$19*100,"0.00")</f>
        <v>0</v>
      </c>
    </row>
    <row r="351" spans="1:11" ht="12.75" x14ac:dyDescent="0.2">
      <c r="A351" s="67">
        <v>2</v>
      </c>
      <c r="B351" s="65">
        <v>4</v>
      </c>
      <c r="C351" s="65">
        <v>1</v>
      </c>
      <c r="D351" s="65">
        <v>5</v>
      </c>
      <c r="E351" s="65"/>
      <c r="F351" s="75" t="s">
        <v>407</v>
      </c>
      <c r="G351" s="79">
        <v>0</v>
      </c>
      <c r="H351" s="79">
        <v>0</v>
      </c>
      <c r="I351" s="79">
        <v>0</v>
      </c>
      <c r="J351" s="79">
        <v>0</v>
      </c>
      <c r="K351" s="120">
        <v>0</v>
      </c>
    </row>
    <row r="352" spans="1:11" ht="12.75" x14ac:dyDescent="0.2">
      <c r="A352" s="62">
        <v>2</v>
      </c>
      <c r="B352" s="57">
        <v>4</v>
      </c>
      <c r="C352" s="57">
        <v>1</v>
      </c>
      <c r="D352" s="57">
        <v>5</v>
      </c>
      <c r="E352" s="57" t="s">
        <v>308</v>
      </c>
      <c r="F352" s="60" t="s">
        <v>407</v>
      </c>
      <c r="G352" s="66"/>
      <c r="H352" s="66"/>
      <c r="I352" s="66"/>
      <c r="J352" s="55">
        <f>SUBTOTAL(9,G352:I352)</f>
        <v>0</v>
      </c>
      <c r="K352" s="110">
        <f>IFERROR(J352/$J$19*100,"0.00")</f>
        <v>0</v>
      </c>
    </row>
    <row r="353" spans="1:11" ht="12.75" x14ac:dyDescent="0.2">
      <c r="A353" s="64">
        <v>2</v>
      </c>
      <c r="B353" s="65">
        <v>4</v>
      </c>
      <c r="C353" s="65">
        <v>1</v>
      </c>
      <c r="D353" s="65">
        <v>6</v>
      </c>
      <c r="E353" s="57"/>
      <c r="F353" s="75" t="s">
        <v>408</v>
      </c>
      <c r="G353" s="71">
        <f>+G354</f>
        <v>0</v>
      </c>
      <c r="H353" s="71">
        <f>+H354</f>
        <v>0</v>
      </c>
      <c r="I353" s="71">
        <f>+I354</f>
        <v>0</v>
      </c>
      <c r="J353" s="71">
        <f>+J354</f>
        <v>0</v>
      </c>
      <c r="K353" s="121">
        <f>+K354</f>
        <v>0</v>
      </c>
    </row>
    <row r="354" spans="1:11" ht="12.75" x14ac:dyDescent="0.2">
      <c r="A354" s="62">
        <v>2</v>
      </c>
      <c r="B354" s="57">
        <v>4</v>
      </c>
      <c r="C354" s="57">
        <v>1</v>
      </c>
      <c r="D354" s="57">
        <v>6</v>
      </c>
      <c r="E354" s="57" t="s">
        <v>308</v>
      </c>
      <c r="F354" s="60" t="s">
        <v>409</v>
      </c>
      <c r="G354" s="66"/>
      <c r="H354" s="66"/>
      <c r="I354" s="66"/>
      <c r="J354" s="55">
        <f>SUBTOTAL(9,G354:I354)</f>
        <v>0</v>
      </c>
      <c r="K354" s="110">
        <f>IFERROR(J354/$J$19*100,"0.00")</f>
        <v>0</v>
      </c>
    </row>
    <row r="355" spans="1:11" ht="12.75" x14ac:dyDescent="0.2">
      <c r="A355" s="86">
        <v>2</v>
      </c>
      <c r="B355" s="84">
        <v>4</v>
      </c>
      <c r="C355" s="84">
        <v>2</v>
      </c>
      <c r="D355" s="84"/>
      <c r="E355" s="84"/>
      <c r="F355" s="87" t="s">
        <v>410</v>
      </c>
      <c r="G355" s="85">
        <v>0</v>
      </c>
      <c r="H355" s="85">
        <v>0</v>
      </c>
      <c r="I355" s="85">
        <v>0</v>
      </c>
      <c r="J355" s="85">
        <v>0</v>
      </c>
      <c r="K355" s="119">
        <v>0</v>
      </c>
    </row>
    <row r="356" spans="1:11" ht="12.75" x14ac:dyDescent="0.2">
      <c r="A356" s="64">
        <v>2</v>
      </c>
      <c r="B356" s="65">
        <v>4</v>
      </c>
      <c r="C356" s="65">
        <v>2</v>
      </c>
      <c r="D356" s="65">
        <v>1</v>
      </c>
      <c r="E356" s="57"/>
      <c r="F356" s="61" t="s">
        <v>411</v>
      </c>
      <c r="G356" s="71">
        <f>+G357</f>
        <v>0</v>
      </c>
      <c r="H356" s="71">
        <f>+H357</f>
        <v>0</v>
      </c>
      <c r="I356" s="71">
        <f>+I357</f>
        <v>0</v>
      </c>
      <c r="J356" s="71">
        <f>+J357</f>
        <v>0</v>
      </c>
      <c r="K356" s="121">
        <f>+K357</f>
        <v>0</v>
      </c>
    </row>
    <row r="357" spans="1:11" ht="12.75" x14ac:dyDescent="0.2">
      <c r="A357" s="56">
        <v>2</v>
      </c>
      <c r="B357" s="57">
        <v>4</v>
      </c>
      <c r="C357" s="57">
        <v>2</v>
      </c>
      <c r="D357" s="57">
        <v>1</v>
      </c>
      <c r="E357" s="57" t="s">
        <v>308</v>
      </c>
      <c r="F357" s="60" t="s">
        <v>412</v>
      </c>
      <c r="G357" s="66"/>
      <c r="H357" s="66"/>
      <c r="I357" s="66"/>
      <c r="J357" s="55">
        <f>SUBTOTAL(9,G357:I357)</f>
        <v>0</v>
      </c>
      <c r="K357" s="110">
        <f>IFERROR(J357/$J$19*100,"0.00")</f>
        <v>0</v>
      </c>
    </row>
    <row r="358" spans="1:11" ht="22.5" x14ac:dyDescent="0.2">
      <c r="A358" s="64">
        <v>2</v>
      </c>
      <c r="B358" s="65">
        <v>4</v>
      </c>
      <c r="C358" s="65">
        <v>2</v>
      </c>
      <c r="D358" s="65">
        <v>2</v>
      </c>
      <c r="E358" s="57"/>
      <c r="F358" s="75" t="s">
        <v>413</v>
      </c>
      <c r="G358" s="79">
        <v>0</v>
      </c>
      <c r="H358" s="79">
        <v>0</v>
      </c>
      <c r="I358" s="79">
        <v>0</v>
      </c>
      <c r="J358" s="79">
        <v>0</v>
      </c>
      <c r="K358" s="120">
        <v>0</v>
      </c>
    </row>
    <row r="359" spans="1:11" ht="22.5" x14ac:dyDescent="0.2">
      <c r="A359" s="56">
        <v>2</v>
      </c>
      <c r="B359" s="57">
        <v>4</v>
      </c>
      <c r="C359" s="57">
        <v>2</v>
      </c>
      <c r="D359" s="57">
        <v>2</v>
      </c>
      <c r="E359" s="57" t="s">
        <v>308</v>
      </c>
      <c r="F359" s="60" t="s">
        <v>414</v>
      </c>
      <c r="G359" s="66"/>
      <c r="H359" s="66"/>
      <c r="I359" s="66"/>
      <c r="J359" s="55">
        <f>SUBTOTAL(9,G359:I359)</f>
        <v>0</v>
      </c>
      <c r="K359" s="110">
        <f>IFERROR(J359/$J$19*100,"0.00")</f>
        <v>0</v>
      </c>
    </row>
    <row r="360" spans="1:11" ht="22.5" x14ac:dyDescent="0.2">
      <c r="A360" s="56">
        <v>2</v>
      </c>
      <c r="B360" s="57">
        <v>4</v>
      </c>
      <c r="C360" s="57">
        <v>2</v>
      </c>
      <c r="D360" s="57">
        <v>2</v>
      </c>
      <c r="E360" s="57" t="s">
        <v>309</v>
      </c>
      <c r="F360" s="60" t="s">
        <v>415</v>
      </c>
      <c r="G360" s="66"/>
      <c r="H360" s="66"/>
      <c r="I360" s="66"/>
      <c r="J360" s="55">
        <f>SUBTOTAL(9,G360:I360)</f>
        <v>0</v>
      </c>
      <c r="K360" s="110">
        <f>IFERROR(J360/$J$19*100,"0.00")</f>
        <v>0</v>
      </c>
    </row>
    <row r="361" spans="1:11" ht="22.5" x14ac:dyDescent="0.2">
      <c r="A361" s="56">
        <v>2</v>
      </c>
      <c r="B361" s="57">
        <v>4</v>
      </c>
      <c r="C361" s="57">
        <v>2</v>
      </c>
      <c r="D361" s="57">
        <v>2</v>
      </c>
      <c r="E361" s="57" t="s">
        <v>310</v>
      </c>
      <c r="F361" s="60" t="s">
        <v>416</v>
      </c>
      <c r="G361" s="66"/>
      <c r="H361" s="66"/>
      <c r="I361" s="66"/>
      <c r="J361" s="55">
        <f>SUBTOTAL(9,G361:I361)</f>
        <v>0</v>
      </c>
      <c r="K361" s="110">
        <f>IFERROR(J361/$J$19*100,"0.00")</f>
        <v>0</v>
      </c>
    </row>
    <row r="362" spans="1:11" ht="12.75" x14ac:dyDescent="0.2">
      <c r="A362" s="61">
        <v>2</v>
      </c>
      <c r="B362" s="65">
        <v>4</v>
      </c>
      <c r="C362" s="65">
        <v>2</v>
      </c>
      <c r="D362" s="65">
        <v>3</v>
      </c>
      <c r="E362" s="65"/>
      <c r="F362" s="75" t="s">
        <v>417</v>
      </c>
      <c r="G362" s="66">
        <f>G363+G364+G365</f>
        <v>0</v>
      </c>
      <c r="H362" s="66">
        <f>H363+H364+H365</f>
        <v>0</v>
      </c>
      <c r="I362" s="66">
        <f>I363+I364+I365</f>
        <v>0</v>
      </c>
      <c r="J362" s="66">
        <f>J363+J364+J365</f>
        <v>0</v>
      </c>
      <c r="K362" s="122">
        <f>K363+K364+K365</f>
        <v>0</v>
      </c>
    </row>
    <row r="363" spans="1:11" ht="22.5" x14ac:dyDescent="0.2">
      <c r="A363" s="54">
        <v>2</v>
      </c>
      <c r="B363" s="57">
        <v>4</v>
      </c>
      <c r="C363" s="57">
        <v>2</v>
      </c>
      <c r="D363" s="57">
        <v>3</v>
      </c>
      <c r="E363" s="57" t="s">
        <v>308</v>
      </c>
      <c r="F363" s="60" t="s">
        <v>418</v>
      </c>
      <c r="G363" s="55"/>
      <c r="H363" s="55"/>
      <c r="I363" s="55"/>
      <c r="J363" s="55">
        <f>SUBTOTAL(9,G363:I363)</f>
        <v>0</v>
      </c>
      <c r="K363" s="110">
        <f>IFERROR(J363/$J$19*100,"0.00")</f>
        <v>0</v>
      </c>
    </row>
    <row r="364" spans="1:11" ht="12.75" x14ac:dyDescent="0.2">
      <c r="A364" s="54">
        <v>2</v>
      </c>
      <c r="B364" s="57">
        <v>4</v>
      </c>
      <c r="C364" s="57">
        <v>2</v>
      </c>
      <c r="D364" s="57">
        <v>3</v>
      </c>
      <c r="E364" s="57" t="s">
        <v>309</v>
      </c>
      <c r="F364" s="60" t="s">
        <v>419</v>
      </c>
      <c r="G364" s="55"/>
      <c r="H364" s="55"/>
      <c r="I364" s="55"/>
      <c r="J364" s="55">
        <f>SUBTOTAL(9,G364:I364)</f>
        <v>0</v>
      </c>
      <c r="K364" s="110">
        <f>IFERROR(J364/$J$19*100,"0.00")</f>
        <v>0</v>
      </c>
    </row>
    <row r="365" spans="1:11" ht="22.5" x14ac:dyDescent="0.2">
      <c r="A365" s="54">
        <v>2</v>
      </c>
      <c r="B365" s="57">
        <v>4</v>
      </c>
      <c r="C365" s="57">
        <v>2</v>
      </c>
      <c r="D365" s="57">
        <v>3</v>
      </c>
      <c r="E365" s="57" t="s">
        <v>310</v>
      </c>
      <c r="F365" s="60" t="s">
        <v>420</v>
      </c>
      <c r="G365" s="55"/>
      <c r="H365" s="55"/>
      <c r="I365" s="55"/>
      <c r="J365" s="55">
        <f>SUBTOTAL(9,G365:I365)</f>
        <v>0</v>
      </c>
      <c r="K365" s="110">
        <f>IFERROR(J365/$J$19*100,"0.00")</f>
        <v>0</v>
      </c>
    </row>
    <row r="366" spans="1:11" ht="12.75" x14ac:dyDescent="0.2">
      <c r="A366" s="86">
        <v>2</v>
      </c>
      <c r="B366" s="84">
        <v>4</v>
      </c>
      <c r="C366" s="84">
        <v>4</v>
      </c>
      <c r="D366" s="84"/>
      <c r="E366" s="84"/>
      <c r="F366" s="87" t="s">
        <v>421</v>
      </c>
      <c r="G366" s="85">
        <v>0</v>
      </c>
      <c r="H366" s="85">
        <v>0</v>
      </c>
      <c r="I366" s="85">
        <v>0</v>
      </c>
      <c r="J366" s="85">
        <v>0</v>
      </c>
      <c r="K366" s="119">
        <v>0</v>
      </c>
    </row>
    <row r="367" spans="1:11" ht="12.75" x14ac:dyDescent="0.2">
      <c r="A367" s="61">
        <v>2</v>
      </c>
      <c r="B367" s="65">
        <v>4</v>
      </c>
      <c r="C367" s="65">
        <v>4</v>
      </c>
      <c r="D367" s="65">
        <v>1</v>
      </c>
      <c r="E367" s="65"/>
      <c r="F367" s="75" t="s">
        <v>422</v>
      </c>
      <c r="G367" s="66">
        <f>+G368+G369+G370</f>
        <v>0</v>
      </c>
      <c r="H367" s="66">
        <f>+H368+H369+H370</f>
        <v>0</v>
      </c>
      <c r="I367" s="66">
        <f>+I368+I369+I370</f>
        <v>0</v>
      </c>
      <c r="J367" s="66">
        <f>+J368+J369+J370</f>
        <v>0</v>
      </c>
      <c r="K367" s="122">
        <f>+K368+K369+K370</f>
        <v>0</v>
      </c>
    </row>
    <row r="368" spans="1:11" ht="22.5" x14ac:dyDescent="0.2">
      <c r="A368" s="54">
        <v>2</v>
      </c>
      <c r="B368" s="57">
        <v>4</v>
      </c>
      <c r="C368" s="57">
        <v>4</v>
      </c>
      <c r="D368" s="57">
        <v>1</v>
      </c>
      <c r="E368" s="57" t="s">
        <v>308</v>
      </c>
      <c r="F368" s="60" t="s">
        <v>423</v>
      </c>
      <c r="G368" s="55"/>
      <c r="H368" s="55"/>
      <c r="I368" s="55"/>
      <c r="J368" s="55">
        <f>SUBTOTAL(9,G368:I368)</f>
        <v>0</v>
      </c>
      <c r="K368" s="110">
        <f>IFERROR(J368/$J$19*100,"0.00")</f>
        <v>0</v>
      </c>
    </row>
    <row r="369" spans="1:11" ht="22.5" x14ac:dyDescent="0.2">
      <c r="A369" s="54">
        <v>2</v>
      </c>
      <c r="B369" s="57">
        <v>4</v>
      </c>
      <c r="C369" s="57">
        <v>4</v>
      </c>
      <c r="D369" s="57">
        <v>1</v>
      </c>
      <c r="E369" s="57" t="s">
        <v>309</v>
      </c>
      <c r="F369" s="60" t="s">
        <v>424</v>
      </c>
      <c r="G369" s="55"/>
      <c r="H369" s="55"/>
      <c r="I369" s="55"/>
      <c r="J369" s="55">
        <f>SUBTOTAL(9,G369:I369)</f>
        <v>0</v>
      </c>
      <c r="K369" s="110">
        <f>IFERROR(J369/$J$19*100,"0.00")</f>
        <v>0</v>
      </c>
    </row>
    <row r="370" spans="1:11" ht="22.5" x14ac:dyDescent="0.2">
      <c r="A370" s="54">
        <v>2</v>
      </c>
      <c r="B370" s="57">
        <v>4</v>
      </c>
      <c r="C370" s="57">
        <v>4</v>
      </c>
      <c r="D370" s="57">
        <v>1</v>
      </c>
      <c r="E370" s="57" t="s">
        <v>310</v>
      </c>
      <c r="F370" s="60" t="s">
        <v>425</v>
      </c>
      <c r="G370" s="55"/>
      <c r="H370" s="55"/>
      <c r="I370" s="55"/>
      <c r="J370" s="55">
        <f>SUBTOTAL(9,G370:I370)</f>
        <v>0</v>
      </c>
      <c r="K370" s="110">
        <f>IFERROR(J370/$J$19*100,"0.00")</f>
        <v>0</v>
      </c>
    </row>
    <row r="371" spans="1:11" ht="12.75" x14ac:dyDescent="0.2">
      <c r="A371" s="86">
        <v>2</v>
      </c>
      <c r="B371" s="84">
        <v>4</v>
      </c>
      <c r="C371" s="84">
        <v>6</v>
      </c>
      <c r="D371" s="84"/>
      <c r="E371" s="84"/>
      <c r="F371" s="87" t="s">
        <v>426</v>
      </c>
      <c r="G371" s="85">
        <v>0</v>
      </c>
      <c r="H371" s="85">
        <v>0</v>
      </c>
      <c r="I371" s="85">
        <v>0</v>
      </c>
      <c r="J371" s="85">
        <v>0</v>
      </c>
      <c r="K371" s="119">
        <v>0</v>
      </c>
    </row>
    <row r="372" spans="1:11" ht="12.75" x14ac:dyDescent="0.2">
      <c r="A372" s="67">
        <v>2</v>
      </c>
      <c r="B372" s="65">
        <v>4</v>
      </c>
      <c r="C372" s="65">
        <v>6</v>
      </c>
      <c r="D372" s="65">
        <v>1</v>
      </c>
      <c r="E372" s="65"/>
      <c r="F372" s="75" t="s">
        <v>427</v>
      </c>
      <c r="G372" s="71">
        <f>+G373</f>
        <v>0</v>
      </c>
      <c r="H372" s="71">
        <f>+H373</f>
        <v>0</v>
      </c>
      <c r="I372" s="71">
        <f>+I373</f>
        <v>0</v>
      </c>
      <c r="J372" s="71">
        <f>+J373</f>
        <v>0</v>
      </c>
      <c r="K372" s="121">
        <f>+K373</f>
        <v>0</v>
      </c>
    </row>
    <row r="373" spans="1:11" ht="12.75" x14ac:dyDescent="0.2">
      <c r="A373" s="62">
        <v>2</v>
      </c>
      <c r="B373" s="57">
        <v>4</v>
      </c>
      <c r="C373" s="57">
        <v>6</v>
      </c>
      <c r="D373" s="57">
        <v>1</v>
      </c>
      <c r="E373" s="57" t="s">
        <v>308</v>
      </c>
      <c r="F373" s="60" t="s">
        <v>427</v>
      </c>
      <c r="G373" s="66"/>
      <c r="H373" s="66"/>
      <c r="I373" s="66"/>
      <c r="J373" s="55">
        <f>SUBTOTAL(9,G373:I373)</f>
        <v>0</v>
      </c>
      <c r="K373" s="110">
        <f>IFERROR(J373/$J$19*100,"0.00")</f>
        <v>0</v>
      </c>
    </row>
    <row r="374" spans="1:11" ht="12.75" x14ac:dyDescent="0.2">
      <c r="A374" s="67">
        <v>2</v>
      </c>
      <c r="B374" s="65">
        <v>4</v>
      </c>
      <c r="C374" s="65">
        <v>6</v>
      </c>
      <c r="D374" s="65">
        <v>2</v>
      </c>
      <c r="E374" s="65"/>
      <c r="F374" s="75" t="s">
        <v>428</v>
      </c>
      <c r="G374" s="79">
        <v>0</v>
      </c>
      <c r="H374" s="79">
        <v>0</v>
      </c>
      <c r="I374" s="79">
        <v>0</v>
      </c>
      <c r="J374" s="79">
        <v>0</v>
      </c>
      <c r="K374" s="120">
        <v>0</v>
      </c>
    </row>
    <row r="375" spans="1:11" ht="12.75" x14ac:dyDescent="0.2">
      <c r="A375" s="62">
        <v>2</v>
      </c>
      <c r="B375" s="57">
        <v>4</v>
      </c>
      <c r="C375" s="57">
        <v>6</v>
      </c>
      <c r="D375" s="57">
        <v>2</v>
      </c>
      <c r="E375" s="57" t="s">
        <v>308</v>
      </c>
      <c r="F375" s="60" t="s">
        <v>428</v>
      </c>
      <c r="G375" s="66"/>
      <c r="H375" s="66"/>
      <c r="I375" s="66"/>
      <c r="J375" s="55">
        <f>SUBTOTAL(9,G375:I375)</f>
        <v>0</v>
      </c>
      <c r="K375" s="110">
        <f>IFERROR(J375/$J$19*100,"0.00")</f>
        <v>0</v>
      </c>
    </row>
    <row r="376" spans="1:11" ht="12.75" x14ac:dyDescent="0.2">
      <c r="A376" s="67">
        <v>2</v>
      </c>
      <c r="B376" s="65">
        <v>4</v>
      </c>
      <c r="C376" s="65">
        <v>6</v>
      </c>
      <c r="D376" s="65">
        <v>3</v>
      </c>
      <c r="E376" s="57"/>
      <c r="F376" s="75" t="s">
        <v>429</v>
      </c>
      <c r="G376" s="79">
        <v>0</v>
      </c>
      <c r="H376" s="79">
        <v>0</v>
      </c>
      <c r="I376" s="79">
        <v>0</v>
      </c>
      <c r="J376" s="79">
        <v>0</v>
      </c>
      <c r="K376" s="120">
        <v>0</v>
      </c>
    </row>
    <row r="377" spans="1:11" ht="12.75" x14ac:dyDescent="0.2">
      <c r="A377" s="62">
        <v>2</v>
      </c>
      <c r="B377" s="57">
        <v>4</v>
      </c>
      <c r="C377" s="57">
        <v>6</v>
      </c>
      <c r="D377" s="57">
        <v>3</v>
      </c>
      <c r="E377" s="57" t="s">
        <v>308</v>
      </c>
      <c r="F377" s="60" t="s">
        <v>429</v>
      </c>
      <c r="G377" s="66"/>
      <c r="H377" s="66"/>
      <c r="I377" s="66"/>
      <c r="J377" s="55">
        <f>SUBTOTAL(9,G377:I377)</f>
        <v>0</v>
      </c>
      <c r="K377" s="110">
        <f>IFERROR(J377/$J$19*100,"0.00")</f>
        <v>0</v>
      </c>
    </row>
    <row r="378" spans="1:11" ht="12.75" x14ac:dyDescent="0.2">
      <c r="A378" s="67">
        <v>2</v>
      </c>
      <c r="B378" s="65">
        <v>4</v>
      </c>
      <c r="C378" s="65">
        <v>6</v>
      </c>
      <c r="D378" s="65">
        <v>4</v>
      </c>
      <c r="E378" s="65"/>
      <c r="F378" s="75" t="s">
        <v>430</v>
      </c>
      <c r="G378" s="79">
        <v>0</v>
      </c>
      <c r="H378" s="79">
        <v>0</v>
      </c>
      <c r="I378" s="79">
        <v>0</v>
      </c>
      <c r="J378" s="79">
        <v>0</v>
      </c>
      <c r="K378" s="120">
        <v>0</v>
      </c>
    </row>
    <row r="379" spans="1:11" ht="12.75" x14ac:dyDescent="0.2">
      <c r="A379" s="62">
        <v>2</v>
      </c>
      <c r="B379" s="57">
        <v>4</v>
      </c>
      <c r="C379" s="57">
        <v>6</v>
      </c>
      <c r="D379" s="57">
        <v>4</v>
      </c>
      <c r="E379" s="57" t="s">
        <v>308</v>
      </c>
      <c r="F379" s="60" t="s">
        <v>430</v>
      </c>
      <c r="G379" s="66"/>
      <c r="H379" s="66"/>
      <c r="I379" s="66"/>
      <c r="J379" s="55">
        <f>SUBTOTAL(9,G379:I379)</f>
        <v>0</v>
      </c>
      <c r="K379" s="110">
        <f>IFERROR(J379/$J$19*100,"0.00")</f>
        <v>0</v>
      </c>
    </row>
    <row r="380" spans="1:11" ht="12.75" x14ac:dyDescent="0.2">
      <c r="A380" s="86">
        <v>2</v>
      </c>
      <c r="B380" s="84">
        <v>4</v>
      </c>
      <c r="C380" s="84">
        <v>7</v>
      </c>
      <c r="D380" s="84"/>
      <c r="E380" s="84"/>
      <c r="F380" s="87" t="s">
        <v>431</v>
      </c>
      <c r="G380" s="85">
        <v>0</v>
      </c>
      <c r="H380" s="85">
        <v>0</v>
      </c>
      <c r="I380" s="85">
        <v>0</v>
      </c>
      <c r="J380" s="85">
        <v>0</v>
      </c>
      <c r="K380" s="119">
        <v>0</v>
      </c>
    </row>
    <row r="381" spans="1:11" ht="22.5" x14ac:dyDescent="0.2">
      <c r="A381" s="64">
        <v>2</v>
      </c>
      <c r="B381" s="65">
        <v>4</v>
      </c>
      <c r="C381" s="65">
        <v>7</v>
      </c>
      <c r="D381" s="65">
        <v>1</v>
      </c>
      <c r="E381" s="65"/>
      <c r="F381" s="75" t="s">
        <v>432</v>
      </c>
      <c r="G381" s="71">
        <f>+G382</f>
        <v>0</v>
      </c>
      <c r="H381" s="71">
        <f>+H382</f>
        <v>0</v>
      </c>
      <c r="I381" s="71">
        <f>+I382</f>
        <v>0</v>
      </c>
      <c r="J381" s="71">
        <f>+J382</f>
        <v>0</v>
      </c>
      <c r="K381" s="121">
        <f>+K382</f>
        <v>0</v>
      </c>
    </row>
    <row r="382" spans="1:11" ht="12.75" x14ac:dyDescent="0.2">
      <c r="A382" s="62">
        <v>2</v>
      </c>
      <c r="B382" s="57">
        <v>4</v>
      </c>
      <c r="C382" s="57">
        <v>7</v>
      </c>
      <c r="D382" s="57">
        <v>1</v>
      </c>
      <c r="E382" s="57" t="s">
        <v>308</v>
      </c>
      <c r="F382" s="60" t="s">
        <v>433</v>
      </c>
      <c r="G382" s="66"/>
      <c r="H382" s="66"/>
      <c r="I382" s="66"/>
      <c r="J382" s="55">
        <f>SUBTOTAL(9,G382:I382)</f>
        <v>0</v>
      </c>
      <c r="K382" s="110">
        <f>IFERROR(J382/$J$19*100,"0.00")</f>
        <v>0</v>
      </c>
    </row>
    <row r="383" spans="1:11" ht="12.75" x14ac:dyDescent="0.2">
      <c r="A383" s="67">
        <v>2</v>
      </c>
      <c r="B383" s="65">
        <v>4</v>
      </c>
      <c r="C383" s="65">
        <v>7</v>
      </c>
      <c r="D383" s="65">
        <v>2</v>
      </c>
      <c r="E383" s="65"/>
      <c r="F383" s="75" t="s">
        <v>434</v>
      </c>
      <c r="G383" s="79">
        <v>0</v>
      </c>
      <c r="H383" s="79">
        <v>0</v>
      </c>
      <c r="I383" s="79">
        <v>0</v>
      </c>
      <c r="J383" s="79">
        <v>0</v>
      </c>
      <c r="K383" s="120">
        <v>0</v>
      </c>
    </row>
    <row r="384" spans="1:11" ht="12.75" x14ac:dyDescent="0.2">
      <c r="A384" s="62">
        <v>2</v>
      </c>
      <c r="B384" s="57">
        <v>4</v>
      </c>
      <c r="C384" s="57">
        <v>7</v>
      </c>
      <c r="D384" s="57">
        <v>2</v>
      </c>
      <c r="E384" s="57" t="s">
        <v>308</v>
      </c>
      <c r="F384" s="60" t="s">
        <v>435</v>
      </c>
      <c r="G384" s="66"/>
      <c r="H384" s="66"/>
      <c r="I384" s="66"/>
      <c r="J384" s="55">
        <f>SUBTOTAL(9,G384:I384)</f>
        <v>0</v>
      </c>
      <c r="K384" s="110">
        <f>IFERROR(J384/$J$19*100,"0.00")</f>
        <v>0</v>
      </c>
    </row>
    <row r="385" spans="1:11" ht="12.75" x14ac:dyDescent="0.2">
      <c r="A385" s="67">
        <v>2</v>
      </c>
      <c r="B385" s="65">
        <v>4</v>
      </c>
      <c r="C385" s="65">
        <v>7</v>
      </c>
      <c r="D385" s="65">
        <v>3</v>
      </c>
      <c r="E385" s="65"/>
      <c r="F385" s="75" t="s">
        <v>436</v>
      </c>
      <c r="G385" s="79">
        <v>0</v>
      </c>
      <c r="H385" s="79">
        <v>0</v>
      </c>
      <c r="I385" s="79">
        <v>0</v>
      </c>
      <c r="J385" s="79">
        <v>0</v>
      </c>
      <c r="K385" s="120">
        <v>0</v>
      </c>
    </row>
    <row r="386" spans="1:11" ht="12.75" x14ac:dyDescent="0.2">
      <c r="A386" s="62">
        <v>2</v>
      </c>
      <c r="B386" s="57">
        <v>4</v>
      </c>
      <c r="C386" s="57">
        <v>7</v>
      </c>
      <c r="D386" s="57">
        <v>3</v>
      </c>
      <c r="E386" s="57" t="s">
        <v>308</v>
      </c>
      <c r="F386" s="60" t="s">
        <v>436</v>
      </c>
      <c r="G386" s="66"/>
      <c r="H386" s="66"/>
      <c r="I386" s="66"/>
      <c r="J386" s="55">
        <f>SUBTOTAL(9,G386:I386)</f>
        <v>0</v>
      </c>
      <c r="K386" s="110">
        <f>IFERROR(J386/$J$19*100,"0.00")</f>
        <v>0</v>
      </c>
    </row>
    <row r="387" spans="1:11" ht="12.75" x14ac:dyDescent="0.2">
      <c r="A387" s="86">
        <v>2</v>
      </c>
      <c r="B387" s="84">
        <v>4</v>
      </c>
      <c r="C387" s="84">
        <v>9</v>
      </c>
      <c r="D387" s="84"/>
      <c r="E387" s="84"/>
      <c r="F387" s="87" t="s">
        <v>437</v>
      </c>
      <c r="G387" s="85">
        <v>0</v>
      </c>
      <c r="H387" s="85">
        <v>0</v>
      </c>
      <c r="I387" s="85">
        <v>0</v>
      </c>
      <c r="J387" s="85">
        <v>0</v>
      </c>
      <c r="K387" s="119">
        <v>0</v>
      </c>
    </row>
    <row r="388" spans="1:11" ht="12.75" x14ac:dyDescent="0.2">
      <c r="A388" s="67">
        <v>2</v>
      </c>
      <c r="B388" s="65">
        <v>4</v>
      </c>
      <c r="C388" s="65">
        <v>9</v>
      </c>
      <c r="D388" s="65">
        <v>1</v>
      </c>
      <c r="E388" s="65"/>
      <c r="F388" s="75" t="s">
        <v>437</v>
      </c>
      <c r="G388" s="71">
        <f>+G389</f>
        <v>0</v>
      </c>
      <c r="H388" s="71">
        <f>+H389</f>
        <v>0</v>
      </c>
      <c r="I388" s="71">
        <f>+I389</f>
        <v>0</v>
      </c>
      <c r="J388" s="71">
        <f>+J389</f>
        <v>0</v>
      </c>
      <c r="K388" s="121">
        <f>+K389</f>
        <v>0</v>
      </c>
    </row>
    <row r="389" spans="1:11" ht="12.75" x14ac:dyDescent="0.2">
      <c r="A389" s="62">
        <v>2</v>
      </c>
      <c r="B389" s="57">
        <v>4</v>
      </c>
      <c r="C389" s="57">
        <v>9</v>
      </c>
      <c r="D389" s="57">
        <v>1</v>
      </c>
      <c r="E389" s="57" t="s">
        <v>308</v>
      </c>
      <c r="F389" s="60" t="s">
        <v>437</v>
      </c>
      <c r="G389" s="66"/>
      <c r="H389" s="66"/>
      <c r="I389" s="66"/>
      <c r="J389" s="55">
        <f>SUBTOTAL(9,G389:I389)</f>
        <v>0</v>
      </c>
      <c r="K389" s="110">
        <f>IFERROR(J389/$J$19*100,"0.00")</f>
        <v>0</v>
      </c>
    </row>
    <row r="390" spans="1:11" ht="12.75" x14ac:dyDescent="0.2">
      <c r="A390" s="67">
        <v>2</v>
      </c>
      <c r="B390" s="65">
        <v>4</v>
      </c>
      <c r="C390" s="65">
        <v>9</v>
      </c>
      <c r="D390" s="65">
        <v>2</v>
      </c>
      <c r="E390" s="65"/>
      <c r="F390" s="75" t="s">
        <v>438</v>
      </c>
      <c r="G390" s="71">
        <f>+G391</f>
        <v>0</v>
      </c>
      <c r="H390" s="71">
        <f>+H391</f>
        <v>0</v>
      </c>
      <c r="I390" s="71">
        <f>+I391</f>
        <v>0</v>
      </c>
      <c r="J390" s="71">
        <f>+J391</f>
        <v>0</v>
      </c>
      <c r="K390" s="121">
        <f>+K391</f>
        <v>0</v>
      </c>
    </row>
    <row r="391" spans="1:11" ht="12.75" x14ac:dyDescent="0.2">
      <c r="A391" s="62">
        <v>2</v>
      </c>
      <c r="B391" s="57">
        <v>4</v>
      </c>
      <c r="C391" s="57">
        <v>9</v>
      </c>
      <c r="D391" s="57">
        <v>2</v>
      </c>
      <c r="E391" s="57" t="s">
        <v>308</v>
      </c>
      <c r="F391" s="60" t="s">
        <v>438</v>
      </c>
      <c r="G391" s="66"/>
      <c r="H391" s="66"/>
      <c r="I391" s="66"/>
      <c r="J391" s="55">
        <f>SUBTOTAL(9,G391:I391)</f>
        <v>0</v>
      </c>
      <c r="K391" s="110">
        <f>IFERROR(J391/$J$19*100,"0.00")</f>
        <v>0</v>
      </c>
    </row>
    <row r="392" spans="1:11" ht="12.75" x14ac:dyDescent="0.2">
      <c r="A392" s="67">
        <v>2</v>
      </c>
      <c r="B392" s="65">
        <v>4</v>
      </c>
      <c r="C392" s="65">
        <v>9</v>
      </c>
      <c r="D392" s="65">
        <v>3</v>
      </c>
      <c r="E392" s="65"/>
      <c r="F392" s="75" t="s">
        <v>439</v>
      </c>
      <c r="G392" s="71">
        <f>+G393</f>
        <v>0</v>
      </c>
      <c r="H392" s="71">
        <f>+H393</f>
        <v>0</v>
      </c>
      <c r="I392" s="71">
        <f>+I393</f>
        <v>0</v>
      </c>
      <c r="J392" s="71">
        <f>+J393</f>
        <v>0</v>
      </c>
      <c r="K392" s="121">
        <f>+K393</f>
        <v>0</v>
      </c>
    </row>
    <row r="393" spans="1:11" ht="12.75" x14ac:dyDescent="0.2">
      <c r="A393" s="62">
        <v>2</v>
      </c>
      <c r="B393" s="57">
        <v>4</v>
      </c>
      <c r="C393" s="57">
        <v>9</v>
      </c>
      <c r="D393" s="57">
        <v>3</v>
      </c>
      <c r="E393" s="57" t="s">
        <v>308</v>
      </c>
      <c r="F393" s="60" t="s">
        <v>439</v>
      </c>
      <c r="G393" s="66"/>
      <c r="H393" s="66"/>
      <c r="I393" s="66"/>
      <c r="J393" s="55">
        <f>SUBTOTAL(9,G393:I393)</f>
        <v>0</v>
      </c>
      <c r="K393" s="110">
        <f>IFERROR(J393/$J$19*100,"0.00")</f>
        <v>0</v>
      </c>
    </row>
    <row r="394" spans="1:11" ht="12.75" x14ac:dyDescent="0.2">
      <c r="A394" s="67">
        <v>2</v>
      </c>
      <c r="B394" s="65">
        <v>4</v>
      </c>
      <c r="C394" s="65">
        <v>9</v>
      </c>
      <c r="D394" s="65">
        <v>4</v>
      </c>
      <c r="E394" s="65"/>
      <c r="F394" s="75" t="s">
        <v>440</v>
      </c>
      <c r="G394" s="71">
        <f>+G395</f>
        <v>0</v>
      </c>
      <c r="H394" s="71">
        <f>+H395</f>
        <v>0</v>
      </c>
      <c r="I394" s="71">
        <f>+I395</f>
        <v>0</v>
      </c>
      <c r="J394" s="71">
        <f>+J395</f>
        <v>0</v>
      </c>
      <c r="K394" s="121">
        <f>+K395</f>
        <v>0</v>
      </c>
    </row>
    <row r="395" spans="1:11" ht="12.75" x14ac:dyDescent="0.2">
      <c r="A395" s="56">
        <v>2</v>
      </c>
      <c r="B395" s="57">
        <v>4</v>
      </c>
      <c r="C395" s="57">
        <v>9</v>
      </c>
      <c r="D395" s="57">
        <v>4</v>
      </c>
      <c r="E395" s="57" t="s">
        <v>308</v>
      </c>
      <c r="F395" s="60" t="s">
        <v>440</v>
      </c>
      <c r="G395" s="66"/>
      <c r="H395" s="66"/>
      <c r="I395" s="66"/>
      <c r="J395" s="55">
        <f>SUBTOTAL(9,G395:I395)</f>
        <v>0</v>
      </c>
      <c r="K395" s="110">
        <f>IFERROR(J395/$J$19*100,"0.00")</f>
        <v>0</v>
      </c>
    </row>
    <row r="396" spans="1:11" ht="12.75" x14ac:dyDescent="0.2">
      <c r="A396" s="88">
        <v>2</v>
      </c>
      <c r="B396" s="89">
        <v>5</v>
      </c>
      <c r="C396" s="90"/>
      <c r="D396" s="90"/>
      <c r="E396" s="90"/>
      <c r="F396" s="91" t="s">
        <v>441</v>
      </c>
      <c r="G396" s="92">
        <v>0</v>
      </c>
      <c r="H396" s="92">
        <v>0</v>
      </c>
      <c r="I396" s="92">
        <v>0</v>
      </c>
      <c r="J396" s="92">
        <v>0</v>
      </c>
      <c r="K396" s="118">
        <v>0</v>
      </c>
    </row>
    <row r="397" spans="1:11" ht="12.75" x14ac:dyDescent="0.2">
      <c r="A397" s="86">
        <v>2</v>
      </c>
      <c r="B397" s="84">
        <v>5</v>
      </c>
      <c r="C397" s="84">
        <v>1</v>
      </c>
      <c r="D397" s="84"/>
      <c r="E397" s="84"/>
      <c r="F397" s="87" t="s">
        <v>442</v>
      </c>
      <c r="G397" s="85">
        <v>0</v>
      </c>
      <c r="H397" s="85">
        <v>0</v>
      </c>
      <c r="I397" s="85">
        <v>0</v>
      </c>
      <c r="J397" s="85">
        <v>0</v>
      </c>
      <c r="K397" s="119">
        <v>0</v>
      </c>
    </row>
    <row r="398" spans="1:11" ht="12.75" x14ac:dyDescent="0.2">
      <c r="A398" s="76">
        <v>2</v>
      </c>
      <c r="B398" s="77">
        <v>5</v>
      </c>
      <c r="C398" s="77">
        <v>1</v>
      </c>
      <c r="D398" s="77">
        <v>1</v>
      </c>
      <c r="E398" s="77" t="s">
        <v>308</v>
      </c>
      <c r="F398" s="78" t="s">
        <v>443</v>
      </c>
      <c r="G398" s="66"/>
      <c r="H398" s="66"/>
      <c r="I398" s="66"/>
      <c r="J398" s="55">
        <f>SUBTOTAL(9,G398:I398)</f>
        <v>0</v>
      </c>
      <c r="K398" s="110">
        <f>IFERROR(J398/$J$19*100,"0.00")</f>
        <v>0</v>
      </c>
    </row>
    <row r="399" spans="1:11" ht="12.75" x14ac:dyDescent="0.2">
      <c r="A399" s="64">
        <v>2</v>
      </c>
      <c r="B399" s="65">
        <v>5</v>
      </c>
      <c r="C399" s="65">
        <v>1</v>
      </c>
      <c r="D399" s="65">
        <v>2</v>
      </c>
      <c r="E399" s="65"/>
      <c r="F399" s="75" t="s">
        <v>444</v>
      </c>
      <c r="G399" s="71">
        <f>+G400</f>
        <v>0</v>
      </c>
      <c r="H399" s="71">
        <f>+H400</f>
        <v>0</v>
      </c>
      <c r="I399" s="71">
        <f>+I400</f>
        <v>0</v>
      </c>
      <c r="J399" s="71">
        <f>+J400</f>
        <v>0</v>
      </c>
      <c r="K399" s="121">
        <f>+K400</f>
        <v>0</v>
      </c>
    </row>
    <row r="400" spans="1:11" ht="12.75" x14ac:dyDescent="0.2">
      <c r="A400" s="56">
        <v>2</v>
      </c>
      <c r="B400" s="57">
        <v>5</v>
      </c>
      <c r="C400" s="57">
        <v>1</v>
      </c>
      <c r="D400" s="57">
        <v>2</v>
      </c>
      <c r="E400" s="57" t="s">
        <v>308</v>
      </c>
      <c r="F400" s="60" t="s">
        <v>444</v>
      </c>
      <c r="G400" s="66"/>
      <c r="H400" s="66"/>
      <c r="I400" s="66"/>
      <c r="J400" s="55">
        <f>SUBTOTAL(9,G400:I400)</f>
        <v>0</v>
      </c>
      <c r="K400" s="110">
        <f>IFERROR(J400/$J$19*100,"0.00")</f>
        <v>0</v>
      </c>
    </row>
    <row r="401" spans="1:11" ht="12.75" x14ac:dyDescent="0.2">
      <c r="A401" s="64">
        <v>2</v>
      </c>
      <c r="B401" s="65">
        <v>5</v>
      </c>
      <c r="C401" s="65">
        <v>1</v>
      </c>
      <c r="D401" s="65">
        <v>3</v>
      </c>
      <c r="E401" s="65"/>
      <c r="F401" s="75" t="s">
        <v>445</v>
      </c>
      <c r="G401" s="79">
        <v>0</v>
      </c>
      <c r="H401" s="79">
        <v>0</v>
      </c>
      <c r="I401" s="79">
        <v>0</v>
      </c>
      <c r="J401" s="79">
        <v>0</v>
      </c>
      <c r="K401" s="120">
        <v>0</v>
      </c>
    </row>
    <row r="402" spans="1:11" ht="12.75" x14ac:dyDescent="0.2">
      <c r="A402" s="56">
        <v>2</v>
      </c>
      <c r="B402" s="57">
        <v>5</v>
      </c>
      <c r="C402" s="57">
        <v>1</v>
      </c>
      <c r="D402" s="57">
        <v>3</v>
      </c>
      <c r="E402" s="57" t="s">
        <v>308</v>
      </c>
      <c r="F402" s="60" t="s">
        <v>445</v>
      </c>
      <c r="G402" s="66"/>
      <c r="H402" s="66"/>
      <c r="I402" s="66"/>
      <c r="J402" s="55">
        <f>SUBTOTAL(9,G402:I402)</f>
        <v>0</v>
      </c>
      <c r="K402" s="110">
        <f>IFERROR(J402/$J$19*100,"0.00")</f>
        <v>0</v>
      </c>
    </row>
    <row r="403" spans="1:11" ht="12.75" x14ac:dyDescent="0.2">
      <c r="A403" s="88">
        <v>2</v>
      </c>
      <c r="B403" s="89">
        <v>6</v>
      </c>
      <c r="C403" s="90"/>
      <c r="D403" s="90"/>
      <c r="E403" s="90"/>
      <c r="F403" s="91" t="s">
        <v>254</v>
      </c>
      <c r="G403" s="92">
        <v>0</v>
      </c>
      <c r="H403" s="92">
        <v>10180128.43</v>
      </c>
      <c r="I403" s="92">
        <v>0</v>
      </c>
      <c r="J403" s="92">
        <v>10180128.43</v>
      </c>
      <c r="K403" s="118">
        <v>1.5151473464065734</v>
      </c>
    </row>
    <row r="404" spans="1:11" ht="12.75" x14ac:dyDescent="0.2">
      <c r="A404" s="86">
        <v>2</v>
      </c>
      <c r="B404" s="84">
        <v>6</v>
      </c>
      <c r="C404" s="84">
        <v>1</v>
      </c>
      <c r="D404" s="84"/>
      <c r="E404" s="84"/>
      <c r="F404" s="87" t="s">
        <v>255</v>
      </c>
      <c r="G404" s="85">
        <v>0</v>
      </c>
      <c r="H404" s="85">
        <v>1998776.5</v>
      </c>
      <c r="I404" s="85">
        <v>0</v>
      </c>
      <c r="J404" s="85">
        <v>1998776.5</v>
      </c>
      <c r="K404" s="119">
        <v>0.29748553084165935</v>
      </c>
    </row>
    <row r="405" spans="1:11" ht="12.75" x14ac:dyDescent="0.2">
      <c r="A405" s="64">
        <v>2</v>
      </c>
      <c r="B405" s="65">
        <v>6</v>
      </c>
      <c r="C405" s="65">
        <v>1</v>
      </c>
      <c r="D405" s="65">
        <v>1</v>
      </c>
      <c r="E405" s="65"/>
      <c r="F405" s="61" t="s">
        <v>256</v>
      </c>
      <c r="G405" s="71">
        <f>+G406</f>
        <v>0</v>
      </c>
      <c r="H405" s="71">
        <f>+H406</f>
        <v>573047.5</v>
      </c>
      <c r="I405" s="71">
        <f>+I406</f>
        <v>0</v>
      </c>
      <c r="J405" s="71">
        <f>+J406</f>
        <v>573047.5</v>
      </c>
      <c r="K405" s="121">
        <f>+K406</f>
        <v>8.5288845318616552E-2</v>
      </c>
    </row>
    <row r="406" spans="1:11" ht="12.75" x14ac:dyDescent="0.2">
      <c r="A406" s="56">
        <v>2</v>
      </c>
      <c r="B406" s="57">
        <v>6</v>
      </c>
      <c r="C406" s="57">
        <v>1</v>
      </c>
      <c r="D406" s="57">
        <v>1</v>
      </c>
      <c r="E406" s="57" t="s">
        <v>308</v>
      </c>
      <c r="F406" s="60" t="s">
        <v>256</v>
      </c>
      <c r="G406" s="66"/>
      <c r="H406" s="66">
        <v>573047.5</v>
      </c>
      <c r="I406" s="66"/>
      <c r="J406" s="55">
        <f>SUBTOTAL(9,G406:I406)</f>
        <v>573047.5</v>
      </c>
      <c r="K406" s="110">
        <f>IFERROR(J406/$J$19*100,"0.00")</f>
        <v>8.5288845318616552E-2</v>
      </c>
    </row>
    <row r="407" spans="1:11" ht="12.75" x14ac:dyDescent="0.2">
      <c r="A407" s="64">
        <v>2</v>
      </c>
      <c r="B407" s="65">
        <v>6</v>
      </c>
      <c r="C407" s="65">
        <v>1</v>
      </c>
      <c r="D407" s="65">
        <v>2</v>
      </c>
      <c r="E407" s="65"/>
      <c r="F407" s="61" t="s">
        <v>446</v>
      </c>
      <c r="G407" s="71">
        <f>+G408</f>
        <v>0</v>
      </c>
      <c r="H407" s="71">
        <f>+H408</f>
        <v>370900</v>
      </c>
      <c r="I407" s="71">
        <f>+I408</f>
        <v>0</v>
      </c>
      <c r="J407" s="71">
        <f>+J408</f>
        <v>370900</v>
      </c>
      <c r="K407" s="121">
        <f>+K408</f>
        <v>5.520246180059224E-2</v>
      </c>
    </row>
    <row r="408" spans="1:11" ht="12.75" x14ac:dyDescent="0.2">
      <c r="A408" s="56">
        <v>2</v>
      </c>
      <c r="B408" s="57">
        <v>6</v>
      </c>
      <c r="C408" s="57">
        <v>1</v>
      </c>
      <c r="D408" s="57">
        <v>2</v>
      </c>
      <c r="E408" s="57" t="s">
        <v>308</v>
      </c>
      <c r="F408" s="60" t="s">
        <v>446</v>
      </c>
      <c r="G408" s="66"/>
      <c r="H408" s="66">
        <v>370900</v>
      </c>
      <c r="I408" s="66"/>
      <c r="J408" s="55">
        <f>SUBTOTAL(9,G408:I408)</f>
        <v>370900</v>
      </c>
      <c r="K408" s="110">
        <f>IFERROR(J408/$J$19*100,"0.00")</f>
        <v>5.520246180059224E-2</v>
      </c>
    </row>
    <row r="409" spans="1:11" ht="12.75" x14ac:dyDescent="0.2">
      <c r="A409" s="64">
        <v>2</v>
      </c>
      <c r="B409" s="65">
        <v>6</v>
      </c>
      <c r="C409" s="65">
        <v>1</v>
      </c>
      <c r="D409" s="65">
        <v>3</v>
      </c>
      <c r="E409" s="65"/>
      <c r="F409" s="75" t="s">
        <v>447</v>
      </c>
      <c r="G409" s="71">
        <f>+G410</f>
        <v>0</v>
      </c>
      <c r="H409" s="71">
        <f>+H410</f>
        <v>989004</v>
      </c>
      <c r="I409" s="71">
        <f>+I410</f>
        <v>0</v>
      </c>
      <c r="J409" s="71">
        <f>+J410</f>
        <v>989004</v>
      </c>
      <c r="K409" s="121">
        <f>+K410</f>
        <v>0.14719723788253689</v>
      </c>
    </row>
    <row r="410" spans="1:11" ht="12.75" x14ac:dyDescent="0.2">
      <c r="A410" s="56">
        <v>2</v>
      </c>
      <c r="B410" s="57">
        <v>6</v>
      </c>
      <c r="C410" s="57">
        <v>1</v>
      </c>
      <c r="D410" s="57">
        <v>3</v>
      </c>
      <c r="E410" s="57" t="s">
        <v>308</v>
      </c>
      <c r="F410" s="60" t="s">
        <v>447</v>
      </c>
      <c r="G410" s="66"/>
      <c r="H410" s="66">
        <v>989004</v>
      </c>
      <c r="I410" s="66"/>
      <c r="J410" s="55">
        <f>SUBTOTAL(9,G410:I410)</f>
        <v>989004</v>
      </c>
      <c r="K410" s="110">
        <f>IFERROR(J410/$J$19*100,"0.00")</f>
        <v>0.14719723788253689</v>
      </c>
    </row>
    <row r="411" spans="1:11" ht="12.75" x14ac:dyDescent="0.2">
      <c r="A411" s="64">
        <v>2</v>
      </c>
      <c r="B411" s="65">
        <v>6</v>
      </c>
      <c r="C411" s="65">
        <v>1</v>
      </c>
      <c r="D411" s="65">
        <v>4</v>
      </c>
      <c r="E411" s="65"/>
      <c r="F411" s="61" t="s">
        <v>448</v>
      </c>
      <c r="G411" s="71">
        <f>+G412</f>
        <v>0</v>
      </c>
      <c r="H411" s="71">
        <f>+H412</f>
        <v>65825</v>
      </c>
      <c r="I411" s="71">
        <f>+I412</f>
        <v>0</v>
      </c>
      <c r="J411" s="71">
        <f>+J412</f>
        <v>65825</v>
      </c>
      <c r="K411" s="121">
        <f>+K412</f>
        <v>9.7969858399136814E-3</v>
      </c>
    </row>
    <row r="412" spans="1:11" ht="12.75" x14ac:dyDescent="0.2">
      <c r="A412" s="56">
        <v>2</v>
      </c>
      <c r="B412" s="57">
        <v>6</v>
      </c>
      <c r="C412" s="57">
        <v>1</v>
      </c>
      <c r="D412" s="57">
        <v>4</v>
      </c>
      <c r="E412" s="57" t="s">
        <v>308</v>
      </c>
      <c r="F412" s="60" t="s">
        <v>448</v>
      </c>
      <c r="G412" s="66"/>
      <c r="H412" s="66">
        <v>65825</v>
      </c>
      <c r="I412" s="66"/>
      <c r="J412" s="55">
        <f>SUBTOTAL(9,G412:I412)</f>
        <v>65825</v>
      </c>
      <c r="K412" s="110">
        <f>IFERROR(J412/$J$19*100,"0.00")</f>
        <v>9.7969858399136814E-3</v>
      </c>
    </row>
    <row r="413" spans="1:11" ht="12.75" x14ac:dyDescent="0.2">
      <c r="A413" s="64">
        <v>2</v>
      </c>
      <c r="B413" s="65">
        <v>6</v>
      </c>
      <c r="C413" s="65">
        <v>1</v>
      </c>
      <c r="D413" s="65">
        <v>9</v>
      </c>
      <c r="E413" s="65"/>
      <c r="F413" s="61" t="s">
        <v>257</v>
      </c>
      <c r="G413" s="71">
        <f>+G414</f>
        <v>0</v>
      </c>
      <c r="H413" s="71">
        <f>+H414</f>
        <v>0</v>
      </c>
      <c r="I413" s="71">
        <f>+I414</f>
        <v>0</v>
      </c>
      <c r="J413" s="71">
        <f>+J414</f>
        <v>0</v>
      </c>
      <c r="K413" s="121">
        <f>+K414</f>
        <v>0</v>
      </c>
    </row>
    <row r="414" spans="1:11" ht="12.75" x14ac:dyDescent="0.2">
      <c r="A414" s="56">
        <v>2</v>
      </c>
      <c r="B414" s="57">
        <v>6</v>
      </c>
      <c r="C414" s="57">
        <v>1</v>
      </c>
      <c r="D414" s="57">
        <v>9</v>
      </c>
      <c r="E414" s="57" t="s">
        <v>308</v>
      </c>
      <c r="F414" s="60" t="s">
        <v>257</v>
      </c>
      <c r="G414" s="66"/>
      <c r="H414" s="66">
        <v>0</v>
      </c>
      <c r="I414" s="66"/>
      <c r="J414" s="55">
        <f>SUBTOTAL(9,G414:I414)</f>
        <v>0</v>
      </c>
      <c r="K414" s="110">
        <f>IFERROR(J414/$J$19*100,"0.00")</f>
        <v>0</v>
      </c>
    </row>
    <row r="415" spans="1:11" ht="12.75" x14ac:dyDescent="0.2">
      <c r="A415" s="86">
        <v>2</v>
      </c>
      <c r="B415" s="84">
        <v>6</v>
      </c>
      <c r="C415" s="84">
        <v>2</v>
      </c>
      <c r="D415" s="84"/>
      <c r="E415" s="84"/>
      <c r="F415" s="87" t="s">
        <v>258</v>
      </c>
      <c r="G415" s="85">
        <v>0</v>
      </c>
      <c r="H415" s="85">
        <v>149180</v>
      </c>
      <c r="I415" s="85">
        <v>0</v>
      </c>
      <c r="J415" s="85">
        <v>149180</v>
      </c>
      <c r="K415" s="119">
        <v>2.2203028448132517E-2</v>
      </c>
    </row>
    <row r="416" spans="1:11" ht="12.75" x14ac:dyDescent="0.2">
      <c r="A416" s="64">
        <v>2</v>
      </c>
      <c r="B416" s="65">
        <v>6</v>
      </c>
      <c r="C416" s="65">
        <v>2</v>
      </c>
      <c r="D416" s="65">
        <v>1</v>
      </c>
      <c r="E416" s="65"/>
      <c r="F416" s="61" t="s">
        <v>449</v>
      </c>
      <c r="G416" s="71">
        <f>+G417</f>
        <v>0</v>
      </c>
      <c r="H416" s="71">
        <f>+H417</f>
        <v>149180</v>
      </c>
      <c r="I416" s="71">
        <f>+I417</f>
        <v>0</v>
      </c>
      <c r="J416" s="71">
        <f>+J417</f>
        <v>149180</v>
      </c>
      <c r="K416" s="121">
        <f>+K417</f>
        <v>2.2203028448132517E-2</v>
      </c>
    </row>
    <row r="417" spans="1:11" ht="12.75" x14ac:dyDescent="0.2">
      <c r="A417" s="62">
        <v>2</v>
      </c>
      <c r="B417" s="57">
        <v>6</v>
      </c>
      <c r="C417" s="57">
        <v>2</v>
      </c>
      <c r="D417" s="57">
        <v>1</v>
      </c>
      <c r="E417" s="57" t="s">
        <v>308</v>
      </c>
      <c r="F417" s="60" t="s">
        <v>449</v>
      </c>
      <c r="G417" s="66"/>
      <c r="H417" s="66">
        <v>149180</v>
      </c>
      <c r="I417" s="66"/>
      <c r="J417" s="55">
        <f>SUBTOTAL(9,G417:I417)</f>
        <v>149180</v>
      </c>
      <c r="K417" s="110">
        <f>IFERROR(J417/$J$19*100,"0.00")</f>
        <v>2.2203028448132517E-2</v>
      </c>
    </row>
    <row r="418" spans="1:11" ht="12.75" x14ac:dyDescent="0.2">
      <c r="A418" s="67">
        <v>2</v>
      </c>
      <c r="B418" s="65">
        <v>6</v>
      </c>
      <c r="C418" s="65">
        <v>2</v>
      </c>
      <c r="D418" s="65">
        <v>2</v>
      </c>
      <c r="E418" s="65"/>
      <c r="F418" s="75" t="s">
        <v>259</v>
      </c>
      <c r="G418" s="79">
        <v>0</v>
      </c>
      <c r="H418" s="79">
        <v>0</v>
      </c>
      <c r="I418" s="79">
        <v>0</v>
      </c>
      <c r="J418" s="79">
        <v>0</v>
      </c>
      <c r="K418" s="120">
        <v>0</v>
      </c>
    </row>
    <row r="419" spans="1:11" ht="12.75" x14ac:dyDescent="0.2">
      <c r="A419" s="62">
        <v>2</v>
      </c>
      <c r="B419" s="57">
        <v>6</v>
      </c>
      <c r="C419" s="57">
        <v>2</v>
      </c>
      <c r="D419" s="57">
        <v>2</v>
      </c>
      <c r="E419" s="57" t="s">
        <v>308</v>
      </c>
      <c r="F419" s="60" t="s">
        <v>259</v>
      </c>
      <c r="G419" s="66"/>
      <c r="H419" s="66"/>
      <c r="I419" s="66"/>
      <c r="J419" s="55">
        <f>SUBTOTAL(9,G419:I419)</f>
        <v>0</v>
      </c>
      <c r="K419" s="110">
        <f>IFERROR(J419/$J$19*100,"0.00")</f>
        <v>0</v>
      </c>
    </row>
    <row r="420" spans="1:11" ht="12.75" x14ac:dyDescent="0.2">
      <c r="A420" s="64">
        <v>2</v>
      </c>
      <c r="B420" s="65">
        <v>6</v>
      </c>
      <c r="C420" s="65">
        <v>2</v>
      </c>
      <c r="D420" s="65">
        <v>3</v>
      </c>
      <c r="E420" s="65"/>
      <c r="F420" s="61" t="s">
        <v>260</v>
      </c>
      <c r="G420" s="71">
        <f>+G421</f>
        <v>0</v>
      </c>
      <c r="H420" s="71">
        <f>+H421</f>
        <v>0</v>
      </c>
      <c r="I420" s="71">
        <f>+I421</f>
        <v>0</v>
      </c>
      <c r="J420" s="71">
        <f>+J421</f>
        <v>0</v>
      </c>
      <c r="K420" s="121">
        <f>+K421</f>
        <v>0</v>
      </c>
    </row>
    <row r="421" spans="1:11" ht="12.75" x14ac:dyDescent="0.2">
      <c r="A421" s="62">
        <v>2</v>
      </c>
      <c r="B421" s="57">
        <v>6</v>
      </c>
      <c r="C421" s="57">
        <v>2</v>
      </c>
      <c r="D421" s="57">
        <v>3</v>
      </c>
      <c r="E421" s="57" t="s">
        <v>308</v>
      </c>
      <c r="F421" s="60" t="s">
        <v>260</v>
      </c>
      <c r="G421" s="66"/>
      <c r="H421" s="66"/>
      <c r="I421" s="66"/>
      <c r="J421" s="55">
        <f>SUBTOTAL(9,G421:I421)</f>
        <v>0</v>
      </c>
      <c r="K421" s="110">
        <f>IFERROR(J421/$J$19*100,"0.00")</f>
        <v>0</v>
      </c>
    </row>
    <row r="422" spans="1:11" ht="12.75" x14ac:dyDescent="0.2">
      <c r="A422" s="64">
        <v>2</v>
      </c>
      <c r="B422" s="65">
        <v>6</v>
      </c>
      <c r="C422" s="65">
        <v>2</v>
      </c>
      <c r="D422" s="65">
        <v>4</v>
      </c>
      <c r="E422" s="65"/>
      <c r="F422" s="61" t="s">
        <v>261</v>
      </c>
      <c r="G422" s="71">
        <f>+G423</f>
        <v>0</v>
      </c>
      <c r="H422" s="71">
        <f>+H423</f>
        <v>0</v>
      </c>
      <c r="I422" s="71">
        <f>+I423</f>
        <v>0</v>
      </c>
      <c r="J422" s="71">
        <f>+J423</f>
        <v>0</v>
      </c>
      <c r="K422" s="121">
        <f>+K423</f>
        <v>0</v>
      </c>
    </row>
    <row r="423" spans="1:11" ht="12.75" x14ac:dyDescent="0.2">
      <c r="A423" s="62">
        <v>2</v>
      </c>
      <c r="B423" s="57">
        <v>6</v>
      </c>
      <c r="C423" s="57">
        <v>2</v>
      </c>
      <c r="D423" s="57">
        <v>4</v>
      </c>
      <c r="E423" s="57" t="s">
        <v>308</v>
      </c>
      <c r="F423" s="60" t="s">
        <v>261</v>
      </c>
      <c r="G423" s="66"/>
      <c r="H423" s="66"/>
      <c r="I423" s="66"/>
      <c r="J423" s="55">
        <f>SUBTOTAL(9,G423:I423)</f>
        <v>0</v>
      </c>
      <c r="K423" s="110">
        <f>IFERROR(J423/$J$19*100,"0.00")</f>
        <v>0</v>
      </c>
    </row>
    <row r="424" spans="1:11" ht="12.75" x14ac:dyDescent="0.2">
      <c r="A424" s="86">
        <v>2</v>
      </c>
      <c r="B424" s="84">
        <v>6</v>
      </c>
      <c r="C424" s="84">
        <v>3</v>
      </c>
      <c r="D424" s="84"/>
      <c r="E424" s="84"/>
      <c r="F424" s="87" t="s">
        <v>262</v>
      </c>
      <c r="G424" s="85">
        <v>0</v>
      </c>
      <c r="H424" s="85">
        <v>5368838.5999999996</v>
      </c>
      <c r="I424" s="85">
        <v>0</v>
      </c>
      <c r="J424" s="85">
        <v>5368838.5999999996</v>
      </c>
      <c r="K424" s="119">
        <v>0.79906472830963904</v>
      </c>
    </row>
    <row r="425" spans="1:11" ht="12.75" x14ac:dyDescent="0.2">
      <c r="A425" s="67">
        <v>2</v>
      </c>
      <c r="B425" s="65">
        <v>6</v>
      </c>
      <c r="C425" s="65">
        <v>3</v>
      </c>
      <c r="D425" s="65">
        <v>1</v>
      </c>
      <c r="E425" s="65"/>
      <c r="F425" s="75" t="s">
        <v>263</v>
      </c>
      <c r="G425" s="71">
        <f>+G426</f>
        <v>0</v>
      </c>
      <c r="H425" s="71">
        <f>+H426</f>
        <v>3460476.7</v>
      </c>
      <c r="I425" s="71">
        <f>+I426</f>
        <v>0</v>
      </c>
      <c r="J425" s="71">
        <f>+J426</f>
        <v>3460476.7</v>
      </c>
      <c r="K425" s="121">
        <f>+K426</f>
        <v>0.51503594727309121</v>
      </c>
    </row>
    <row r="426" spans="1:11" ht="12.75" x14ac:dyDescent="0.2">
      <c r="A426" s="56">
        <v>2</v>
      </c>
      <c r="B426" s="57">
        <v>6</v>
      </c>
      <c r="C426" s="57">
        <v>3</v>
      </c>
      <c r="D426" s="57">
        <v>1</v>
      </c>
      <c r="E426" s="57" t="s">
        <v>308</v>
      </c>
      <c r="F426" s="54" t="s">
        <v>263</v>
      </c>
      <c r="G426" s="66"/>
      <c r="H426" s="66">
        <v>3460476.7</v>
      </c>
      <c r="I426" s="66"/>
      <c r="J426" s="55">
        <f>SUBTOTAL(9,G426:I426)</f>
        <v>3460476.7</v>
      </c>
      <c r="K426" s="110">
        <f>IFERROR(J426/$J$19*100,"0.00")</f>
        <v>0.51503594727309121</v>
      </c>
    </row>
    <row r="427" spans="1:11" ht="12.75" x14ac:dyDescent="0.2">
      <c r="A427" s="64">
        <v>2</v>
      </c>
      <c r="B427" s="65">
        <v>6</v>
      </c>
      <c r="C427" s="65">
        <v>3</v>
      </c>
      <c r="D427" s="65">
        <v>2</v>
      </c>
      <c r="E427" s="65"/>
      <c r="F427" s="61" t="s">
        <v>264</v>
      </c>
      <c r="G427" s="71">
        <f>+G428</f>
        <v>0</v>
      </c>
      <c r="H427" s="71">
        <f>+H428</f>
        <v>1908361.9</v>
      </c>
      <c r="I427" s="71">
        <f>+I428</f>
        <v>0</v>
      </c>
      <c r="J427" s="71">
        <f>+J428</f>
        <v>1908361.9</v>
      </c>
      <c r="K427" s="121">
        <f>+K428</f>
        <v>0.28402878103654788</v>
      </c>
    </row>
    <row r="428" spans="1:11" ht="12.75" x14ac:dyDescent="0.2">
      <c r="A428" s="62">
        <v>2</v>
      </c>
      <c r="B428" s="57">
        <v>6</v>
      </c>
      <c r="C428" s="57">
        <v>3</v>
      </c>
      <c r="D428" s="57">
        <v>2</v>
      </c>
      <c r="E428" s="57" t="s">
        <v>308</v>
      </c>
      <c r="F428" s="60" t="s">
        <v>264</v>
      </c>
      <c r="G428" s="66"/>
      <c r="H428" s="66">
        <v>1908361.9</v>
      </c>
      <c r="I428" s="66"/>
      <c r="J428" s="55">
        <f>SUBTOTAL(9,G428:I428)</f>
        <v>1908361.9</v>
      </c>
      <c r="K428" s="110">
        <f>IFERROR(J428/$J$19*100,"0.00")</f>
        <v>0.28402878103654788</v>
      </c>
    </row>
    <row r="429" spans="1:11" ht="12.75" x14ac:dyDescent="0.2">
      <c r="A429" s="64">
        <v>2</v>
      </c>
      <c r="B429" s="65">
        <v>6</v>
      </c>
      <c r="C429" s="65">
        <v>3</v>
      </c>
      <c r="D429" s="65">
        <v>3</v>
      </c>
      <c r="E429" s="65"/>
      <c r="F429" s="61" t="s">
        <v>265</v>
      </c>
      <c r="G429" s="71">
        <f>+G430</f>
        <v>0</v>
      </c>
      <c r="H429" s="71">
        <f>+H430</f>
        <v>0</v>
      </c>
      <c r="I429" s="71">
        <f>+I430</f>
        <v>0</v>
      </c>
      <c r="J429" s="71">
        <f>+J430</f>
        <v>0</v>
      </c>
      <c r="K429" s="121">
        <f>+K430</f>
        <v>0</v>
      </c>
    </row>
    <row r="430" spans="1:11" ht="12.75" x14ac:dyDescent="0.2">
      <c r="A430" s="62">
        <v>2</v>
      </c>
      <c r="B430" s="57">
        <v>6</v>
      </c>
      <c r="C430" s="57">
        <v>3</v>
      </c>
      <c r="D430" s="57">
        <v>3</v>
      </c>
      <c r="E430" s="57" t="s">
        <v>308</v>
      </c>
      <c r="F430" s="60" t="s">
        <v>265</v>
      </c>
      <c r="G430" s="66"/>
      <c r="H430" s="66"/>
      <c r="I430" s="66"/>
      <c r="J430" s="55">
        <f>SUBTOTAL(9,G430:I430)</f>
        <v>0</v>
      </c>
      <c r="K430" s="110">
        <f>IFERROR(J430/$J$19*100,"0.00")</f>
        <v>0</v>
      </c>
    </row>
    <row r="431" spans="1:11" ht="12.75" x14ac:dyDescent="0.2">
      <c r="A431" s="64">
        <v>2</v>
      </c>
      <c r="B431" s="65">
        <v>6</v>
      </c>
      <c r="C431" s="65">
        <v>3</v>
      </c>
      <c r="D431" s="65">
        <v>4</v>
      </c>
      <c r="E431" s="65"/>
      <c r="F431" s="61" t="s">
        <v>266</v>
      </c>
      <c r="G431" s="71">
        <f>+G432</f>
        <v>0</v>
      </c>
      <c r="H431" s="71">
        <f>+H432</f>
        <v>0</v>
      </c>
      <c r="I431" s="71">
        <f>+I432</f>
        <v>0</v>
      </c>
      <c r="J431" s="71">
        <f>+J432</f>
        <v>0</v>
      </c>
      <c r="K431" s="121">
        <f>+K432</f>
        <v>0</v>
      </c>
    </row>
    <row r="432" spans="1:11" ht="12.75" x14ac:dyDescent="0.2">
      <c r="A432" s="62">
        <v>2</v>
      </c>
      <c r="B432" s="57">
        <v>6</v>
      </c>
      <c r="C432" s="57">
        <v>3</v>
      </c>
      <c r="D432" s="57">
        <v>4</v>
      </c>
      <c r="E432" s="57" t="s">
        <v>308</v>
      </c>
      <c r="F432" s="60" t="s">
        <v>266</v>
      </c>
      <c r="G432" s="66"/>
      <c r="H432" s="66"/>
      <c r="I432" s="66"/>
      <c r="J432" s="55">
        <f>SUBTOTAL(9,G432:I432)</f>
        <v>0</v>
      </c>
      <c r="K432" s="110">
        <f>IFERROR(J432/$J$19*100,"0.00")</f>
        <v>0</v>
      </c>
    </row>
    <row r="433" spans="1:11" ht="12.75" x14ac:dyDescent="0.2">
      <c r="A433" s="86">
        <v>2</v>
      </c>
      <c r="B433" s="84">
        <v>6</v>
      </c>
      <c r="C433" s="84">
        <v>4</v>
      </c>
      <c r="D433" s="84"/>
      <c r="E433" s="84"/>
      <c r="F433" s="87" t="s">
        <v>267</v>
      </c>
      <c r="G433" s="85">
        <v>0</v>
      </c>
      <c r="H433" s="85">
        <v>0</v>
      </c>
      <c r="I433" s="85">
        <v>0</v>
      </c>
      <c r="J433" s="85">
        <v>0</v>
      </c>
      <c r="K433" s="119">
        <v>0</v>
      </c>
    </row>
    <row r="434" spans="1:11" ht="12.75" x14ac:dyDescent="0.2">
      <c r="A434" s="64">
        <v>2</v>
      </c>
      <c r="B434" s="65">
        <v>6</v>
      </c>
      <c r="C434" s="65">
        <v>4</v>
      </c>
      <c r="D434" s="65">
        <v>1</v>
      </c>
      <c r="E434" s="65"/>
      <c r="F434" s="61" t="s">
        <v>268</v>
      </c>
      <c r="G434" s="71">
        <f>+G435</f>
        <v>0</v>
      </c>
      <c r="H434" s="71">
        <f>+H435</f>
        <v>0</v>
      </c>
      <c r="I434" s="71">
        <f>+I435</f>
        <v>0</v>
      </c>
      <c r="J434" s="71">
        <f>+J435</f>
        <v>0</v>
      </c>
      <c r="K434" s="121">
        <f>+K435</f>
        <v>0</v>
      </c>
    </row>
    <row r="435" spans="1:11" ht="12.75" x14ac:dyDescent="0.2">
      <c r="A435" s="62">
        <v>2</v>
      </c>
      <c r="B435" s="57">
        <v>6</v>
      </c>
      <c r="C435" s="57">
        <v>4</v>
      </c>
      <c r="D435" s="57">
        <v>1</v>
      </c>
      <c r="E435" s="57" t="s">
        <v>308</v>
      </c>
      <c r="F435" s="60" t="s">
        <v>268</v>
      </c>
      <c r="G435" s="66"/>
      <c r="H435" s="66"/>
      <c r="I435" s="66"/>
      <c r="J435" s="55">
        <f>SUBTOTAL(9,G435:I435)</f>
        <v>0</v>
      </c>
      <c r="K435" s="110">
        <f>IFERROR(J435/$J$19*100,"0.00")</f>
        <v>0</v>
      </c>
    </row>
    <row r="436" spans="1:11" ht="12.75" x14ac:dyDescent="0.2">
      <c r="A436" s="64">
        <v>2</v>
      </c>
      <c r="B436" s="65">
        <v>6</v>
      </c>
      <c r="C436" s="65">
        <v>4</v>
      </c>
      <c r="D436" s="65">
        <v>2</v>
      </c>
      <c r="E436" s="65"/>
      <c r="F436" s="61" t="s">
        <v>269</v>
      </c>
      <c r="G436" s="71">
        <f>+G437</f>
        <v>0</v>
      </c>
      <c r="H436" s="71">
        <f>+H437</f>
        <v>0</v>
      </c>
      <c r="I436" s="71">
        <f>+I437</f>
        <v>0</v>
      </c>
      <c r="J436" s="71">
        <f>+J437</f>
        <v>0</v>
      </c>
      <c r="K436" s="121">
        <f>+K437</f>
        <v>0</v>
      </c>
    </row>
    <row r="437" spans="1:11" ht="12.75" x14ac:dyDescent="0.2">
      <c r="A437" s="62">
        <v>2</v>
      </c>
      <c r="B437" s="57">
        <v>6</v>
      </c>
      <c r="C437" s="57">
        <v>4</v>
      </c>
      <c r="D437" s="57">
        <v>2</v>
      </c>
      <c r="E437" s="57" t="s">
        <v>308</v>
      </c>
      <c r="F437" s="60" t="s">
        <v>269</v>
      </c>
      <c r="G437" s="66"/>
      <c r="H437" s="66"/>
      <c r="I437" s="66"/>
      <c r="J437" s="55">
        <f>SUBTOTAL(9,G437:I437)</f>
        <v>0</v>
      </c>
      <c r="K437" s="110">
        <f>IFERROR(J437/$J$19*100,"0.00")</f>
        <v>0</v>
      </c>
    </row>
    <row r="438" spans="1:11" ht="12.75" x14ac:dyDescent="0.2">
      <c r="A438" s="64">
        <v>2</v>
      </c>
      <c r="B438" s="65">
        <v>6</v>
      </c>
      <c r="C438" s="65">
        <v>4</v>
      </c>
      <c r="D438" s="65">
        <v>8</v>
      </c>
      <c r="E438" s="65"/>
      <c r="F438" s="61" t="s">
        <v>270</v>
      </c>
      <c r="G438" s="71">
        <f>+G439</f>
        <v>0</v>
      </c>
      <c r="H438" s="71">
        <f>+H439</f>
        <v>0</v>
      </c>
      <c r="I438" s="71">
        <f>+I439</f>
        <v>0</v>
      </c>
      <c r="J438" s="71">
        <f>+J439</f>
        <v>0</v>
      </c>
      <c r="K438" s="121">
        <f>+K439</f>
        <v>0</v>
      </c>
    </row>
    <row r="439" spans="1:11" ht="12.75" x14ac:dyDescent="0.2">
      <c r="A439" s="62">
        <v>2</v>
      </c>
      <c r="B439" s="57">
        <v>6</v>
      </c>
      <c r="C439" s="57">
        <v>4</v>
      </c>
      <c r="D439" s="57">
        <v>8</v>
      </c>
      <c r="E439" s="57" t="s">
        <v>308</v>
      </c>
      <c r="F439" s="60" t="s">
        <v>270</v>
      </c>
      <c r="G439" s="66"/>
      <c r="H439" s="66"/>
      <c r="I439" s="66"/>
      <c r="J439" s="55">
        <f>SUBTOTAL(9,G439:I439)</f>
        <v>0</v>
      </c>
      <c r="K439" s="110">
        <f>IFERROR(J439/$J$19*100,"0.00")</f>
        <v>0</v>
      </c>
    </row>
    <row r="440" spans="1:11" ht="12.75" x14ac:dyDescent="0.2">
      <c r="A440" s="86">
        <v>2</v>
      </c>
      <c r="B440" s="84">
        <v>6</v>
      </c>
      <c r="C440" s="84">
        <v>5</v>
      </c>
      <c r="D440" s="84"/>
      <c r="E440" s="84"/>
      <c r="F440" s="87" t="s">
        <v>271</v>
      </c>
      <c r="G440" s="85">
        <v>0</v>
      </c>
      <c r="H440" s="85">
        <v>0</v>
      </c>
      <c r="I440" s="85">
        <v>0</v>
      </c>
      <c r="J440" s="85">
        <v>0</v>
      </c>
      <c r="K440" s="119">
        <v>0</v>
      </c>
    </row>
    <row r="441" spans="1:11" ht="12.75" x14ac:dyDescent="0.2">
      <c r="A441" s="64">
        <v>2</v>
      </c>
      <c r="B441" s="65">
        <v>6</v>
      </c>
      <c r="C441" s="65">
        <v>5</v>
      </c>
      <c r="D441" s="65">
        <v>2</v>
      </c>
      <c r="E441" s="65"/>
      <c r="F441" s="61" t="s">
        <v>272</v>
      </c>
      <c r="G441" s="71">
        <f>+G442</f>
        <v>0</v>
      </c>
      <c r="H441" s="71">
        <f>+H442</f>
        <v>0</v>
      </c>
      <c r="I441" s="71">
        <f>+I442</f>
        <v>0</v>
      </c>
      <c r="J441" s="71">
        <f>+J442</f>
        <v>0</v>
      </c>
      <c r="K441" s="121">
        <f>+K442</f>
        <v>0</v>
      </c>
    </row>
    <row r="442" spans="1:11" ht="12.75" x14ac:dyDescent="0.2">
      <c r="A442" s="56">
        <v>2</v>
      </c>
      <c r="B442" s="57">
        <v>6</v>
      </c>
      <c r="C442" s="57">
        <v>5</v>
      </c>
      <c r="D442" s="57">
        <v>2</v>
      </c>
      <c r="E442" s="57" t="s">
        <v>308</v>
      </c>
      <c r="F442" s="60" t="s">
        <v>272</v>
      </c>
      <c r="G442" s="66"/>
      <c r="H442" s="66"/>
      <c r="I442" s="66"/>
      <c r="J442" s="55">
        <f>SUBTOTAL(9,G442:I442)</f>
        <v>0</v>
      </c>
      <c r="K442" s="110">
        <f>IFERROR(J442/$J$19*100,"0.00")</f>
        <v>0</v>
      </c>
    </row>
    <row r="443" spans="1:11" ht="12.75" x14ac:dyDescent="0.2">
      <c r="A443" s="64">
        <v>2</v>
      </c>
      <c r="B443" s="65">
        <v>6</v>
      </c>
      <c r="C443" s="65">
        <v>5</v>
      </c>
      <c r="D443" s="65">
        <v>3</v>
      </c>
      <c r="E443" s="65"/>
      <c r="F443" s="61" t="s">
        <v>273</v>
      </c>
      <c r="G443" s="71">
        <f>+G444</f>
        <v>0</v>
      </c>
      <c r="H443" s="71">
        <f>+H444</f>
        <v>0</v>
      </c>
      <c r="I443" s="71">
        <f>+I444</f>
        <v>0</v>
      </c>
      <c r="J443" s="71">
        <f>+J444</f>
        <v>0</v>
      </c>
      <c r="K443" s="121">
        <f>+K444</f>
        <v>0</v>
      </c>
    </row>
    <row r="444" spans="1:11" ht="12.75" x14ac:dyDescent="0.2">
      <c r="A444" s="56">
        <v>2</v>
      </c>
      <c r="B444" s="57">
        <v>6</v>
      </c>
      <c r="C444" s="57">
        <v>5</v>
      </c>
      <c r="D444" s="57">
        <v>3</v>
      </c>
      <c r="E444" s="57" t="s">
        <v>308</v>
      </c>
      <c r="F444" s="60" t="s">
        <v>273</v>
      </c>
      <c r="G444" s="66"/>
      <c r="H444" s="66"/>
      <c r="I444" s="66"/>
      <c r="J444" s="55">
        <f>SUBTOTAL(9,G444:I444)</f>
        <v>0</v>
      </c>
      <c r="K444" s="110">
        <f>IFERROR(J444/$J$19*100,"0.00")</f>
        <v>0</v>
      </c>
    </row>
    <row r="445" spans="1:11" ht="12.75" x14ac:dyDescent="0.2">
      <c r="A445" s="64">
        <v>2</v>
      </c>
      <c r="B445" s="65">
        <v>6</v>
      </c>
      <c r="C445" s="65">
        <v>5</v>
      </c>
      <c r="D445" s="65">
        <v>4</v>
      </c>
      <c r="E445" s="65"/>
      <c r="F445" s="61" t="s">
        <v>274</v>
      </c>
      <c r="G445" s="71">
        <f>+G446</f>
        <v>0</v>
      </c>
      <c r="H445" s="71">
        <f>+H446</f>
        <v>0</v>
      </c>
      <c r="I445" s="71">
        <f>+I446</f>
        <v>0</v>
      </c>
      <c r="J445" s="71">
        <f>+J446</f>
        <v>0</v>
      </c>
      <c r="K445" s="121">
        <f>+K446</f>
        <v>0</v>
      </c>
    </row>
    <row r="446" spans="1:11" ht="12.75" x14ac:dyDescent="0.2">
      <c r="A446" s="56">
        <v>2</v>
      </c>
      <c r="B446" s="57">
        <v>6</v>
      </c>
      <c r="C446" s="57">
        <v>5</v>
      </c>
      <c r="D446" s="57">
        <v>4</v>
      </c>
      <c r="E446" s="57" t="s">
        <v>308</v>
      </c>
      <c r="F446" s="60" t="s">
        <v>274</v>
      </c>
      <c r="G446" s="66"/>
      <c r="H446" s="66"/>
      <c r="I446" s="66"/>
      <c r="J446" s="55">
        <f>SUBTOTAL(9,G446:I446)</f>
        <v>0</v>
      </c>
      <c r="K446" s="110">
        <f>IFERROR(J446/$J$19*100,"0.00")</f>
        <v>0</v>
      </c>
    </row>
    <row r="447" spans="1:11" ht="12.75" x14ac:dyDescent="0.2">
      <c r="A447" s="64">
        <v>2</v>
      </c>
      <c r="B447" s="65">
        <v>6</v>
      </c>
      <c r="C447" s="65">
        <v>5</v>
      </c>
      <c r="D447" s="65">
        <v>5</v>
      </c>
      <c r="E447" s="65"/>
      <c r="F447" s="61" t="s">
        <v>275</v>
      </c>
      <c r="G447" s="71">
        <f>+G448</f>
        <v>0</v>
      </c>
      <c r="H447" s="71">
        <f>+H448</f>
        <v>0</v>
      </c>
      <c r="I447" s="71">
        <f>+I448</f>
        <v>0</v>
      </c>
      <c r="J447" s="71">
        <f>+J448</f>
        <v>0</v>
      </c>
      <c r="K447" s="121">
        <f>+K448</f>
        <v>0</v>
      </c>
    </row>
    <row r="448" spans="1:11" ht="12.75" x14ac:dyDescent="0.2">
      <c r="A448" s="56">
        <v>2</v>
      </c>
      <c r="B448" s="57">
        <v>6</v>
      </c>
      <c r="C448" s="57">
        <v>5</v>
      </c>
      <c r="D448" s="57">
        <v>5</v>
      </c>
      <c r="E448" s="57" t="s">
        <v>308</v>
      </c>
      <c r="F448" s="60" t="s">
        <v>275</v>
      </c>
      <c r="G448" s="66"/>
      <c r="H448" s="66">
        <v>0</v>
      </c>
      <c r="I448" s="66"/>
      <c r="J448" s="55">
        <f>SUBTOTAL(9,G448:I448)</f>
        <v>0</v>
      </c>
      <c r="K448" s="110">
        <f>IFERROR(J448/$J$19*100,"0.00")</f>
        <v>0</v>
      </c>
    </row>
    <row r="449" spans="1:11" ht="12.75" x14ac:dyDescent="0.2">
      <c r="A449" s="64">
        <v>2</v>
      </c>
      <c r="B449" s="65">
        <v>6</v>
      </c>
      <c r="C449" s="65">
        <v>5</v>
      </c>
      <c r="D449" s="65">
        <v>6</v>
      </c>
      <c r="E449" s="65"/>
      <c r="F449" s="61" t="s">
        <v>276</v>
      </c>
      <c r="G449" s="71">
        <f>+G450</f>
        <v>0</v>
      </c>
      <c r="H449" s="71">
        <f>+H450</f>
        <v>0</v>
      </c>
      <c r="I449" s="71">
        <f>+I450</f>
        <v>0</v>
      </c>
      <c r="J449" s="71">
        <f>+J450</f>
        <v>0</v>
      </c>
      <c r="K449" s="121">
        <f>+K450</f>
        <v>0</v>
      </c>
    </row>
    <row r="450" spans="1:11" ht="12.75" x14ac:dyDescent="0.2">
      <c r="A450" s="56">
        <v>2</v>
      </c>
      <c r="B450" s="57">
        <v>6</v>
      </c>
      <c r="C450" s="57">
        <v>5</v>
      </c>
      <c r="D450" s="57">
        <v>6</v>
      </c>
      <c r="E450" s="57" t="s">
        <v>308</v>
      </c>
      <c r="F450" s="60" t="s">
        <v>276</v>
      </c>
      <c r="G450" s="66"/>
      <c r="H450" s="66"/>
      <c r="I450" s="66"/>
      <c r="J450" s="55">
        <f>SUBTOTAL(9,G450:I450)</f>
        <v>0</v>
      </c>
      <c r="K450" s="110">
        <f>IFERROR(J450/$J$19*100,"0.00")</f>
        <v>0</v>
      </c>
    </row>
    <row r="451" spans="1:11" ht="12.75" x14ac:dyDescent="0.2">
      <c r="A451" s="64">
        <v>2</v>
      </c>
      <c r="B451" s="65">
        <v>6</v>
      </c>
      <c r="C451" s="65">
        <v>5</v>
      </c>
      <c r="D451" s="65">
        <v>7</v>
      </c>
      <c r="E451" s="65"/>
      <c r="F451" s="61" t="s">
        <v>277</v>
      </c>
      <c r="G451" s="71">
        <f>+G452</f>
        <v>0</v>
      </c>
      <c r="H451" s="71">
        <f>+H452</f>
        <v>0</v>
      </c>
      <c r="I451" s="71">
        <f>+I452</f>
        <v>0</v>
      </c>
      <c r="J451" s="71">
        <f>+J452</f>
        <v>0</v>
      </c>
      <c r="K451" s="121">
        <f>+K452</f>
        <v>0</v>
      </c>
    </row>
    <row r="452" spans="1:11" ht="12.75" x14ac:dyDescent="0.2">
      <c r="A452" s="56">
        <v>2</v>
      </c>
      <c r="B452" s="57">
        <v>6</v>
      </c>
      <c r="C452" s="57">
        <v>5</v>
      </c>
      <c r="D452" s="57">
        <v>7</v>
      </c>
      <c r="E452" s="57" t="s">
        <v>308</v>
      </c>
      <c r="F452" s="60" t="s">
        <v>277</v>
      </c>
      <c r="G452" s="66"/>
      <c r="H452" s="66">
        <v>0</v>
      </c>
      <c r="I452" s="66"/>
      <c r="J452" s="55">
        <f>SUBTOTAL(9,G452:I452)</f>
        <v>0</v>
      </c>
      <c r="K452" s="110">
        <f>IFERROR(J452/$J$19*100,"0.00")</f>
        <v>0</v>
      </c>
    </row>
    <row r="453" spans="1:11" ht="12.75" x14ac:dyDescent="0.2">
      <c r="A453" s="64">
        <v>2</v>
      </c>
      <c r="B453" s="65">
        <v>6</v>
      </c>
      <c r="C453" s="65">
        <v>5</v>
      </c>
      <c r="D453" s="65">
        <v>8</v>
      </c>
      <c r="E453" s="65"/>
      <c r="F453" s="61" t="s">
        <v>278</v>
      </c>
      <c r="G453" s="71">
        <f>+G454</f>
        <v>0</v>
      </c>
      <c r="H453" s="71">
        <f>+H454</f>
        <v>0</v>
      </c>
      <c r="I453" s="71">
        <f>+I454</f>
        <v>0</v>
      </c>
      <c r="J453" s="71">
        <f>+J454</f>
        <v>0</v>
      </c>
      <c r="K453" s="121">
        <f>+K454</f>
        <v>0</v>
      </c>
    </row>
    <row r="454" spans="1:11" ht="12.75" x14ac:dyDescent="0.2">
      <c r="A454" s="56">
        <v>2</v>
      </c>
      <c r="B454" s="57">
        <v>6</v>
      </c>
      <c r="C454" s="57">
        <v>5</v>
      </c>
      <c r="D454" s="57">
        <v>8</v>
      </c>
      <c r="E454" s="57" t="s">
        <v>308</v>
      </c>
      <c r="F454" s="60" t="s">
        <v>278</v>
      </c>
      <c r="G454" s="66"/>
      <c r="H454" s="66"/>
      <c r="I454" s="66"/>
      <c r="J454" s="55">
        <f>SUBTOTAL(9,G454:I454)</f>
        <v>0</v>
      </c>
      <c r="K454" s="110">
        <f>IFERROR(J454/$J$19*100,"0.00")</f>
        <v>0</v>
      </c>
    </row>
    <row r="455" spans="1:11" ht="12.75" x14ac:dyDescent="0.2">
      <c r="A455" s="86">
        <v>2</v>
      </c>
      <c r="B455" s="84">
        <v>6</v>
      </c>
      <c r="C455" s="84">
        <v>6</v>
      </c>
      <c r="D455" s="84"/>
      <c r="E455" s="84"/>
      <c r="F455" s="87" t="s">
        <v>450</v>
      </c>
      <c r="G455" s="85">
        <v>0</v>
      </c>
      <c r="H455" s="85">
        <v>0</v>
      </c>
      <c r="I455" s="85">
        <v>0</v>
      </c>
      <c r="J455" s="85">
        <v>0</v>
      </c>
      <c r="K455" s="119">
        <v>0</v>
      </c>
    </row>
    <row r="456" spans="1:11" ht="12.75" x14ac:dyDescent="0.2">
      <c r="A456" s="64">
        <v>2</v>
      </c>
      <c r="B456" s="65">
        <v>6</v>
      </c>
      <c r="C456" s="65">
        <v>6</v>
      </c>
      <c r="D456" s="65">
        <v>1</v>
      </c>
      <c r="E456" s="65"/>
      <c r="F456" s="75" t="s">
        <v>451</v>
      </c>
      <c r="G456" s="79">
        <v>0</v>
      </c>
      <c r="H456" s="79">
        <v>0</v>
      </c>
      <c r="I456" s="79">
        <v>0</v>
      </c>
      <c r="J456" s="79">
        <v>0</v>
      </c>
      <c r="K456" s="120">
        <v>0</v>
      </c>
    </row>
    <row r="457" spans="1:11" ht="12.75" x14ac:dyDescent="0.2">
      <c r="A457" s="56">
        <v>2</v>
      </c>
      <c r="B457" s="57">
        <v>6</v>
      </c>
      <c r="C457" s="57">
        <v>6</v>
      </c>
      <c r="D457" s="57">
        <v>1</v>
      </c>
      <c r="E457" s="57" t="s">
        <v>308</v>
      </c>
      <c r="F457" s="60" t="s">
        <v>451</v>
      </c>
      <c r="G457" s="66"/>
      <c r="H457" s="66"/>
      <c r="I457" s="66"/>
      <c r="J457" s="55">
        <f>SUBTOTAL(9,G457:I457)</f>
        <v>0</v>
      </c>
      <c r="K457" s="110">
        <f>IFERROR(J457/$J$19*100,"0.00")</f>
        <v>0</v>
      </c>
    </row>
    <row r="458" spans="1:11" ht="12.75" x14ac:dyDescent="0.2">
      <c r="A458" s="64">
        <v>2</v>
      </c>
      <c r="B458" s="65">
        <v>6</v>
      </c>
      <c r="C458" s="65">
        <v>6</v>
      </c>
      <c r="D458" s="65">
        <v>2</v>
      </c>
      <c r="E458" s="65"/>
      <c r="F458" s="75" t="s">
        <v>452</v>
      </c>
      <c r="G458" s="71">
        <f>+G459</f>
        <v>0</v>
      </c>
      <c r="H458" s="71">
        <f>+H459</f>
        <v>0</v>
      </c>
      <c r="I458" s="71">
        <f>+I459</f>
        <v>0</v>
      </c>
      <c r="J458" s="71">
        <f>+J459</f>
        <v>0</v>
      </c>
      <c r="K458" s="121">
        <f>+K459</f>
        <v>0</v>
      </c>
    </row>
    <row r="459" spans="1:11" ht="12.75" x14ac:dyDescent="0.2">
      <c r="A459" s="56">
        <v>2</v>
      </c>
      <c r="B459" s="57">
        <v>6</v>
      </c>
      <c r="C459" s="57">
        <v>6</v>
      </c>
      <c r="D459" s="57">
        <v>2</v>
      </c>
      <c r="E459" s="57" t="s">
        <v>308</v>
      </c>
      <c r="F459" s="60" t="s">
        <v>452</v>
      </c>
      <c r="G459" s="66"/>
      <c r="H459" s="66"/>
      <c r="I459" s="66"/>
      <c r="J459" s="55">
        <f>SUBTOTAL(9,G459:I459)</f>
        <v>0</v>
      </c>
      <c r="K459" s="110">
        <f>IFERROR(J459/$J$19*100,"0.00")</f>
        <v>0</v>
      </c>
    </row>
    <row r="460" spans="1:11" ht="12.75" x14ac:dyDescent="0.2">
      <c r="A460" s="86">
        <v>2</v>
      </c>
      <c r="B460" s="84">
        <v>6</v>
      </c>
      <c r="C460" s="84">
        <v>8</v>
      </c>
      <c r="D460" s="84"/>
      <c r="E460" s="84"/>
      <c r="F460" s="87" t="s">
        <v>279</v>
      </c>
      <c r="G460" s="85">
        <v>0</v>
      </c>
      <c r="H460" s="85">
        <v>2663333.33</v>
      </c>
      <c r="I460" s="85">
        <v>0</v>
      </c>
      <c r="J460" s="85">
        <v>2663333.33</v>
      </c>
      <c r="K460" s="119">
        <v>0.39639405880714251</v>
      </c>
    </row>
    <row r="461" spans="1:11" ht="12.75" x14ac:dyDescent="0.2">
      <c r="A461" s="64">
        <v>2</v>
      </c>
      <c r="B461" s="65">
        <v>6</v>
      </c>
      <c r="C461" s="65">
        <v>8</v>
      </c>
      <c r="D461" s="65">
        <v>1</v>
      </c>
      <c r="E461" s="65"/>
      <c r="F461" s="61" t="s">
        <v>280</v>
      </c>
      <c r="G461" s="71">
        <f>+G462</f>
        <v>0</v>
      </c>
      <c r="H461" s="71">
        <f>+H462</f>
        <v>0</v>
      </c>
      <c r="I461" s="71">
        <f>+I462</f>
        <v>0</v>
      </c>
      <c r="J461" s="71">
        <f>+J462</f>
        <v>0</v>
      </c>
      <c r="K461" s="121">
        <f>+K462</f>
        <v>0</v>
      </c>
    </row>
    <row r="462" spans="1:11" ht="12.75" x14ac:dyDescent="0.2">
      <c r="A462" s="56">
        <v>2</v>
      </c>
      <c r="B462" s="57">
        <v>6</v>
      </c>
      <c r="C462" s="57">
        <v>8</v>
      </c>
      <c r="D462" s="57">
        <v>1</v>
      </c>
      <c r="E462" s="57" t="s">
        <v>308</v>
      </c>
      <c r="F462" s="60" t="s">
        <v>280</v>
      </c>
      <c r="G462" s="66"/>
      <c r="H462" s="66"/>
      <c r="I462" s="66"/>
      <c r="J462" s="55">
        <f>SUBTOTAL(9,G462:I462)</f>
        <v>0</v>
      </c>
      <c r="K462" s="110">
        <f>IFERROR(J462/$J$19*100,"0.00")</f>
        <v>0</v>
      </c>
    </row>
    <row r="463" spans="1:11" ht="12.75" x14ac:dyDescent="0.2">
      <c r="A463" s="64">
        <v>2</v>
      </c>
      <c r="B463" s="65">
        <v>6</v>
      </c>
      <c r="C463" s="65">
        <v>8</v>
      </c>
      <c r="D463" s="65">
        <v>3</v>
      </c>
      <c r="E463" s="65"/>
      <c r="F463" s="61" t="s">
        <v>281</v>
      </c>
      <c r="G463" s="71">
        <f>+G464+G465</f>
        <v>0</v>
      </c>
      <c r="H463" s="71">
        <f>+H464+H465</f>
        <v>2663333.33</v>
      </c>
      <c r="I463" s="71">
        <f>+I464+I465</f>
        <v>0</v>
      </c>
      <c r="J463" s="71">
        <f>+J464+J465</f>
        <v>2663333.33</v>
      </c>
      <c r="K463" s="121">
        <f>+K464+K465</f>
        <v>0.39639405880714251</v>
      </c>
    </row>
    <row r="464" spans="1:11" ht="12.75" x14ac:dyDescent="0.2">
      <c r="A464" s="62">
        <v>2</v>
      </c>
      <c r="B464" s="57">
        <v>6</v>
      </c>
      <c r="C464" s="57">
        <v>8</v>
      </c>
      <c r="D464" s="57">
        <v>3</v>
      </c>
      <c r="E464" s="57" t="s">
        <v>308</v>
      </c>
      <c r="F464" s="60" t="s">
        <v>282</v>
      </c>
      <c r="G464" s="55"/>
      <c r="H464" s="55">
        <v>2663333.33</v>
      </c>
      <c r="I464" s="55"/>
      <c r="J464" s="55">
        <f>SUBTOTAL(9,G464:I464)</f>
        <v>2663333.33</v>
      </c>
      <c r="K464" s="110">
        <f>IFERROR(J464/$J$19*100,"0.00")</f>
        <v>0.39639405880714251</v>
      </c>
    </row>
    <row r="465" spans="1:11" ht="12.75" x14ac:dyDescent="0.2">
      <c r="A465" s="62">
        <v>2</v>
      </c>
      <c r="B465" s="57">
        <v>6</v>
      </c>
      <c r="C465" s="57">
        <v>8</v>
      </c>
      <c r="D465" s="57">
        <v>3</v>
      </c>
      <c r="E465" s="57" t="s">
        <v>309</v>
      </c>
      <c r="F465" s="60" t="s">
        <v>283</v>
      </c>
      <c r="G465" s="66"/>
      <c r="H465" s="66"/>
      <c r="I465" s="66"/>
      <c r="J465" s="55">
        <f>SUBTOTAL(9,G465:I465)</f>
        <v>0</v>
      </c>
      <c r="K465" s="110">
        <f>IFERROR(J465/$J$19*100,"0.00")</f>
        <v>0</v>
      </c>
    </row>
    <row r="466" spans="1:11" ht="12.75" x14ac:dyDescent="0.2">
      <c r="A466" s="64">
        <v>2</v>
      </c>
      <c r="B466" s="65">
        <v>6</v>
      </c>
      <c r="C466" s="65">
        <v>8</v>
      </c>
      <c r="D466" s="65">
        <v>5</v>
      </c>
      <c r="E466" s="65"/>
      <c r="F466" s="61" t="s">
        <v>284</v>
      </c>
      <c r="G466" s="71">
        <f>+G467</f>
        <v>0</v>
      </c>
      <c r="H466" s="71">
        <f>+H467</f>
        <v>0</v>
      </c>
      <c r="I466" s="71">
        <f>+I467</f>
        <v>0</v>
      </c>
      <c r="J466" s="71">
        <f>+J467</f>
        <v>0</v>
      </c>
      <c r="K466" s="121">
        <f>+K467</f>
        <v>0</v>
      </c>
    </row>
    <row r="467" spans="1:11" ht="12.75" x14ac:dyDescent="0.2">
      <c r="A467" s="62">
        <v>2</v>
      </c>
      <c r="B467" s="57">
        <v>6</v>
      </c>
      <c r="C467" s="57">
        <v>8</v>
      </c>
      <c r="D467" s="57">
        <v>5</v>
      </c>
      <c r="E467" s="57" t="s">
        <v>308</v>
      </c>
      <c r="F467" s="60" t="s">
        <v>284</v>
      </c>
      <c r="G467" s="66"/>
      <c r="H467" s="66"/>
      <c r="I467" s="66"/>
      <c r="J467" s="55">
        <f>SUBTOTAL(9,G467:I467)</f>
        <v>0</v>
      </c>
      <c r="K467" s="110">
        <f>IFERROR(J467/$J$19*100,"0.00")</f>
        <v>0</v>
      </c>
    </row>
    <row r="468" spans="1:11" ht="12.75" x14ac:dyDescent="0.2">
      <c r="A468" s="64">
        <v>2</v>
      </c>
      <c r="B468" s="65">
        <v>6</v>
      </c>
      <c r="C468" s="65">
        <v>8</v>
      </c>
      <c r="D468" s="65">
        <v>6</v>
      </c>
      <c r="E468" s="65"/>
      <c r="F468" s="61" t="s">
        <v>285</v>
      </c>
      <c r="G468" s="71">
        <f>+G469</f>
        <v>0</v>
      </c>
      <c r="H468" s="71">
        <f>+H469</f>
        <v>0</v>
      </c>
      <c r="I468" s="71">
        <f>+I469</f>
        <v>0</v>
      </c>
      <c r="J468" s="71">
        <f>+J469</f>
        <v>0</v>
      </c>
      <c r="K468" s="121">
        <f>+K469</f>
        <v>0</v>
      </c>
    </row>
    <row r="469" spans="1:11" ht="12.75" x14ac:dyDescent="0.2">
      <c r="A469" s="62">
        <v>2</v>
      </c>
      <c r="B469" s="57">
        <v>6</v>
      </c>
      <c r="C469" s="57">
        <v>8</v>
      </c>
      <c r="D469" s="57">
        <v>6</v>
      </c>
      <c r="E469" s="57" t="s">
        <v>308</v>
      </c>
      <c r="F469" s="60" t="s">
        <v>285</v>
      </c>
      <c r="G469" s="66"/>
      <c r="H469" s="66"/>
      <c r="I469" s="66"/>
      <c r="J469" s="55">
        <f>SUBTOTAL(9,G469:I469)</f>
        <v>0</v>
      </c>
      <c r="K469" s="110">
        <f>IFERROR(J469/$J$19*100,"0.00")</f>
        <v>0</v>
      </c>
    </row>
    <row r="470" spans="1:11" ht="12.75" x14ac:dyDescent="0.2">
      <c r="A470" s="67">
        <v>2</v>
      </c>
      <c r="B470" s="65">
        <v>6</v>
      </c>
      <c r="C470" s="65">
        <v>8</v>
      </c>
      <c r="D470" s="65">
        <v>7</v>
      </c>
      <c r="E470" s="65"/>
      <c r="F470" s="75" t="s">
        <v>286</v>
      </c>
      <c r="G470" s="71">
        <f>+G471</f>
        <v>0</v>
      </c>
      <c r="H470" s="71">
        <f>+H471</f>
        <v>0</v>
      </c>
      <c r="I470" s="71">
        <f>+I471</f>
        <v>0</v>
      </c>
      <c r="J470" s="71">
        <f>+J471</f>
        <v>0</v>
      </c>
      <c r="K470" s="121">
        <f>+K471</f>
        <v>0</v>
      </c>
    </row>
    <row r="471" spans="1:11" ht="12.75" x14ac:dyDescent="0.2">
      <c r="A471" s="62">
        <v>2</v>
      </c>
      <c r="B471" s="57">
        <v>6</v>
      </c>
      <c r="C471" s="57">
        <v>8</v>
      </c>
      <c r="D471" s="57">
        <v>7</v>
      </c>
      <c r="E471" s="57" t="s">
        <v>308</v>
      </c>
      <c r="F471" s="60" t="s">
        <v>286</v>
      </c>
      <c r="G471" s="66"/>
      <c r="H471" s="66"/>
      <c r="I471" s="66"/>
      <c r="J471" s="55">
        <f>SUBTOTAL(9,G471:I471)</f>
        <v>0</v>
      </c>
      <c r="K471" s="110">
        <f>IFERROR(J471/$J$19*100,"0.00")</f>
        <v>0</v>
      </c>
    </row>
    <row r="472" spans="1:11" ht="12.75" x14ac:dyDescent="0.2">
      <c r="A472" s="64">
        <v>2</v>
      </c>
      <c r="B472" s="65">
        <v>6</v>
      </c>
      <c r="C472" s="65">
        <v>8</v>
      </c>
      <c r="D472" s="65">
        <v>8</v>
      </c>
      <c r="E472" s="65"/>
      <c r="F472" s="75" t="s">
        <v>287</v>
      </c>
      <c r="G472" s="71">
        <f>+G473+G474+G475+G476</f>
        <v>0</v>
      </c>
      <c r="H472" s="71">
        <f>+H473+H474+H475+H476</f>
        <v>0</v>
      </c>
      <c r="I472" s="71">
        <f>+I473+I474+I475+I476</f>
        <v>0</v>
      </c>
      <c r="J472" s="71">
        <f>+J473+J474+J475+J476</f>
        <v>0</v>
      </c>
      <c r="K472" s="121">
        <f>+K473+K474+K475+K476</f>
        <v>0</v>
      </c>
    </row>
    <row r="473" spans="1:11" ht="12.75" x14ac:dyDescent="0.2">
      <c r="A473" s="62">
        <v>2</v>
      </c>
      <c r="B473" s="57">
        <v>6</v>
      </c>
      <c r="C473" s="57">
        <v>8</v>
      </c>
      <c r="D473" s="57">
        <v>8</v>
      </c>
      <c r="E473" s="57" t="s">
        <v>308</v>
      </c>
      <c r="F473" s="60" t="s">
        <v>288</v>
      </c>
      <c r="G473" s="55"/>
      <c r="H473" s="55"/>
      <c r="I473" s="55"/>
      <c r="J473" s="55">
        <f>SUBTOTAL(9,G473:I473)</f>
        <v>0</v>
      </c>
      <c r="K473" s="110">
        <f>IFERROR(J473/$J$19*100,"0.00")</f>
        <v>0</v>
      </c>
    </row>
    <row r="474" spans="1:11" ht="12.75" x14ac:dyDescent="0.2">
      <c r="A474" s="62">
        <v>2</v>
      </c>
      <c r="B474" s="57">
        <v>6</v>
      </c>
      <c r="C474" s="57">
        <v>8</v>
      </c>
      <c r="D474" s="57">
        <v>8</v>
      </c>
      <c r="E474" s="57" t="s">
        <v>309</v>
      </c>
      <c r="F474" s="60" t="s">
        <v>289</v>
      </c>
      <c r="G474" s="55"/>
      <c r="H474" s="55"/>
      <c r="I474" s="55"/>
      <c r="J474" s="55">
        <f>SUBTOTAL(9,G474:I474)</f>
        <v>0</v>
      </c>
      <c r="K474" s="110">
        <f>IFERROR(J474/$J$19*100,"0.00")</f>
        <v>0</v>
      </c>
    </row>
    <row r="475" spans="1:11" ht="12.75" x14ac:dyDescent="0.2">
      <c r="A475" s="62">
        <v>2</v>
      </c>
      <c r="B475" s="57">
        <v>6</v>
      </c>
      <c r="C475" s="57">
        <v>8</v>
      </c>
      <c r="D475" s="57">
        <v>8</v>
      </c>
      <c r="E475" s="57" t="s">
        <v>310</v>
      </c>
      <c r="F475" s="60" t="s">
        <v>290</v>
      </c>
      <c r="G475" s="55"/>
      <c r="H475" s="55"/>
      <c r="I475" s="55"/>
      <c r="J475" s="55">
        <f>SUBTOTAL(9,G475:I475)</f>
        <v>0</v>
      </c>
      <c r="K475" s="110">
        <f>IFERROR(J475/$J$19*100,"0.00")</f>
        <v>0</v>
      </c>
    </row>
    <row r="476" spans="1:11" ht="12.75" x14ac:dyDescent="0.2">
      <c r="A476" s="62">
        <v>2</v>
      </c>
      <c r="B476" s="57">
        <v>6</v>
      </c>
      <c r="C476" s="57">
        <v>8</v>
      </c>
      <c r="D476" s="57">
        <v>8</v>
      </c>
      <c r="E476" s="57" t="s">
        <v>311</v>
      </c>
      <c r="F476" s="60" t="s">
        <v>291</v>
      </c>
      <c r="G476" s="66"/>
      <c r="H476" s="66"/>
      <c r="I476" s="66"/>
      <c r="J476" s="55">
        <f>SUBTOTAL(9,G476:I476)</f>
        <v>0</v>
      </c>
      <c r="K476" s="110">
        <f>IFERROR(J476/$J$19*100,"0.00")</f>
        <v>0</v>
      </c>
    </row>
    <row r="477" spans="1:11" ht="12.75" x14ac:dyDescent="0.2">
      <c r="A477" s="64">
        <v>2</v>
      </c>
      <c r="B477" s="65">
        <v>6</v>
      </c>
      <c r="C477" s="65">
        <v>8</v>
      </c>
      <c r="D477" s="65">
        <v>9</v>
      </c>
      <c r="E477" s="65"/>
      <c r="F477" s="75" t="s">
        <v>292</v>
      </c>
      <c r="G477" s="71">
        <f>+G478</f>
        <v>0</v>
      </c>
      <c r="H477" s="71">
        <f>+H478</f>
        <v>0</v>
      </c>
      <c r="I477" s="71">
        <f>+I478</f>
        <v>0</v>
      </c>
      <c r="J477" s="71">
        <f>+J478</f>
        <v>0</v>
      </c>
      <c r="K477" s="121">
        <f>+K478</f>
        <v>0</v>
      </c>
    </row>
    <row r="478" spans="1:11" ht="12.75" x14ac:dyDescent="0.2">
      <c r="A478" s="62">
        <v>2</v>
      </c>
      <c r="B478" s="57">
        <v>6</v>
      </c>
      <c r="C478" s="57">
        <v>8</v>
      </c>
      <c r="D478" s="57">
        <v>9</v>
      </c>
      <c r="E478" s="57" t="s">
        <v>308</v>
      </c>
      <c r="F478" s="60" t="s">
        <v>292</v>
      </c>
      <c r="G478" s="66"/>
      <c r="H478" s="66"/>
      <c r="I478" s="66"/>
      <c r="J478" s="55">
        <f>SUBTOTAL(9,G478:I478)</f>
        <v>0</v>
      </c>
      <c r="K478" s="110">
        <f>IFERROR(J478/$J$19*100,"0.00")</f>
        <v>0</v>
      </c>
    </row>
    <row r="479" spans="1:11" ht="12.75" x14ac:dyDescent="0.2">
      <c r="A479" s="86">
        <v>2</v>
      </c>
      <c r="B479" s="84">
        <v>6</v>
      </c>
      <c r="C479" s="84">
        <v>9</v>
      </c>
      <c r="D479" s="84"/>
      <c r="E479" s="84"/>
      <c r="F479" s="87" t="s">
        <v>453</v>
      </c>
      <c r="G479" s="85">
        <v>0</v>
      </c>
      <c r="H479" s="85">
        <v>0</v>
      </c>
      <c r="I479" s="85">
        <v>0</v>
      </c>
      <c r="J479" s="85">
        <v>0</v>
      </c>
      <c r="K479" s="119">
        <v>0</v>
      </c>
    </row>
    <row r="480" spans="1:11" ht="12.75" x14ac:dyDescent="0.2">
      <c r="A480" s="67">
        <v>2</v>
      </c>
      <c r="B480" s="65">
        <v>6</v>
      </c>
      <c r="C480" s="65">
        <v>9</v>
      </c>
      <c r="D480" s="65">
        <v>1</v>
      </c>
      <c r="E480" s="65"/>
      <c r="F480" s="75" t="s">
        <v>454</v>
      </c>
      <c r="G480" s="79">
        <v>0</v>
      </c>
      <c r="H480" s="79">
        <v>0</v>
      </c>
      <c r="I480" s="79">
        <v>0</v>
      </c>
      <c r="J480" s="79">
        <v>0</v>
      </c>
      <c r="K480" s="120">
        <v>0</v>
      </c>
    </row>
    <row r="481" spans="1:11" ht="12.75" x14ac:dyDescent="0.2">
      <c r="A481" s="62">
        <v>2</v>
      </c>
      <c r="B481" s="57">
        <v>6</v>
      </c>
      <c r="C481" s="57">
        <v>9</v>
      </c>
      <c r="D481" s="57">
        <v>1</v>
      </c>
      <c r="E481" s="57" t="s">
        <v>308</v>
      </c>
      <c r="F481" s="60" t="s">
        <v>454</v>
      </c>
      <c r="G481" s="66"/>
      <c r="H481" s="66"/>
      <c r="I481" s="66"/>
      <c r="J481" s="55">
        <f>SUBTOTAL(9,G481:I481)</f>
        <v>0</v>
      </c>
      <c r="K481" s="110">
        <f>IFERROR(J481/$J$19*100,"0.00")</f>
        <v>0</v>
      </c>
    </row>
    <row r="482" spans="1:11" ht="12.75" x14ac:dyDescent="0.2">
      <c r="A482" s="67">
        <v>2</v>
      </c>
      <c r="B482" s="65">
        <v>6</v>
      </c>
      <c r="C482" s="65">
        <v>9</v>
      </c>
      <c r="D482" s="65">
        <v>2</v>
      </c>
      <c r="E482" s="65"/>
      <c r="F482" s="75" t="s">
        <v>455</v>
      </c>
      <c r="G482" s="79">
        <v>0</v>
      </c>
      <c r="H482" s="79">
        <v>0</v>
      </c>
      <c r="I482" s="79">
        <v>0</v>
      </c>
      <c r="J482" s="79">
        <v>0</v>
      </c>
      <c r="K482" s="120">
        <v>0</v>
      </c>
    </row>
    <row r="483" spans="1:11" ht="12.75" x14ac:dyDescent="0.2">
      <c r="A483" s="62">
        <v>2</v>
      </c>
      <c r="B483" s="57">
        <v>6</v>
      </c>
      <c r="C483" s="57">
        <v>9</v>
      </c>
      <c r="D483" s="57">
        <v>2</v>
      </c>
      <c r="E483" s="57" t="s">
        <v>308</v>
      </c>
      <c r="F483" s="60" t="s">
        <v>455</v>
      </c>
      <c r="G483" s="66"/>
      <c r="H483" s="66"/>
      <c r="I483" s="66"/>
      <c r="J483" s="55">
        <f>SUBTOTAL(9,G483:I483)</f>
        <v>0</v>
      </c>
      <c r="K483" s="110">
        <f>IFERROR(J483/$J$19*100,"0.00")</f>
        <v>0</v>
      </c>
    </row>
    <row r="484" spans="1:11" ht="12.75" x14ac:dyDescent="0.2">
      <c r="A484" s="67">
        <v>2</v>
      </c>
      <c r="B484" s="65">
        <v>6</v>
      </c>
      <c r="C484" s="65">
        <v>9</v>
      </c>
      <c r="D484" s="65">
        <v>9</v>
      </c>
      <c r="E484" s="65"/>
      <c r="F484" s="75" t="s">
        <v>456</v>
      </c>
      <c r="G484" s="79">
        <v>0</v>
      </c>
      <c r="H484" s="79">
        <v>0</v>
      </c>
      <c r="I484" s="79">
        <v>0</v>
      </c>
      <c r="J484" s="79">
        <v>0</v>
      </c>
      <c r="K484" s="120">
        <v>0</v>
      </c>
    </row>
    <row r="485" spans="1:11" ht="12.75" x14ac:dyDescent="0.2">
      <c r="A485" s="62">
        <v>2</v>
      </c>
      <c r="B485" s="57">
        <v>6</v>
      </c>
      <c r="C485" s="57">
        <v>9</v>
      </c>
      <c r="D485" s="57">
        <v>9</v>
      </c>
      <c r="E485" s="57" t="s">
        <v>308</v>
      </c>
      <c r="F485" s="60" t="s">
        <v>456</v>
      </c>
      <c r="G485" s="66"/>
      <c r="H485" s="66"/>
      <c r="I485" s="66"/>
      <c r="J485" s="55">
        <f>SUBTOTAL(9,G485:I485)</f>
        <v>0</v>
      </c>
      <c r="K485" s="110">
        <f>IFERROR(J485/$J$19*100,"0.00")</f>
        <v>0</v>
      </c>
    </row>
    <row r="486" spans="1:11" ht="12.75" x14ac:dyDescent="0.2">
      <c r="A486" s="88">
        <v>2</v>
      </c>
      <c r="B486" s="89">
        <v>7</v>
      </c>
      <c r="C486" s="90"/>
      <c r="D486" s="90"/>
      <c r="E486" s="90"/>
      <c r="F486" s="91" t="s">
        <v>253</v>
      </c>
      <c r="G486" s="92">
        <v>0</v>
      </c>
      <c r="H486" s="92">
        <v>0</v>
      </c>
      <c r="I486" s="92">
        <v>0</v>
      </c>
      <c r="J486" s="92">
        <v>0</v>
      </c>
      <c r="K486" s="118">
        <v>0</v>
      </c>
    </row>
    <row r="487" spans="1:11" ht="12.75" x14ac:dyDescent="0.2">
      <c r="A487" s="86">
        <v>2</v>
      </c>
      <c r="B487" s="84">
        <v>7</v>
      </c>
      <c r="C487" s="84">
        <v>1</v>
      </c>
      <c r="D487" s="84"/>
      <c r="E487" s="84"/>
      <c r="F487" s="87" t="s">
        <v>293</v>
      </c>
      <c r="G487" s="85">
        <v>0</v>
      </c>
      <c r="H487" s="85">
        <v>0</v>
      </c>
      <c r="I487" s="85">
        <v>0</v>
      </c>
      <c r="J487" s="85">
        <v>0</v>
      </c>
      <c r="K487" s="119">
        <v>0</v>
      </c>
    </row>
    <row r="488" spans="1:11" ht="12.75" x14ac:dyDescent="0.2">
      <c r="A488" s="64">
        <v>2</v>
      </c>
      <c r="B488" s="65">
        <v>7</v>
      </c>
      <c r="C488" s="65">
        <v>1</v>
      </c>
      <c r="D488" s="65">
        <v>1</v>
      </c>
      <c r="E488" s="65"/>
      <c r="F488" s="61" t="s">
        <v>294</v>
      </c>
      <c r="G488" s="71">
        <f>+G489</f>
        <v>0</v>
      </c>
      <c r="H488" s="71">
        <f>+H489</f>
        <v>0</v>
      </c>
      <c r="I488" s="71">
        <f>+I489</f>
        <v>0</v>
      </c>
      <c r="J488" s="71">
        <f>+J489</f>
        <v>0</v>
      </c>
      <c r="K488" s="121">
        <f>+K489</f>
        <v>0</v>
      </c>
    </row>
    <row r="489" spans="1:11" ht="12.75" x14ac:dyDescent="0.2">
      <c r="A489" s="62">
        <v>2</v>
      </c>
      <c r="B489" s="57">
        <v>7</v>
      </c>
      <c r="C489" s="57">
        <v>1</v>
      </c>
      <c r="D489" s="57">
        <v>1</v>
      </c>
      <c r="E489" s="57" t="s">
        <v>308</v>
      </c>
      <c r="F489" s="60" t="s">
        <v>294</v>
      </c>
      <c r="G489" s="66"/>
      <c r="H489" s="66"/>
      <c r="I489" s="66"/>
      <c r="J489" s="55">
        <f>SUBTOTAL(9,G489:I489)</f>
        <v>0</v>
      </c>
      <c r="K489" s="110">
        <f>IFERROR(J489/$J$19*100,"0.00")</f>
        <v>0</v>
      </c>
    </row>
    <row r="490" spans="1:11" ht="12.75" x14ac:dyDescent="0.2">
      <c r="A490" s="64">
        <v>2</v>
      </c>
      <c r="B490" s="65">
        <v>7</v>
      </c>
      <c r="C490" s="65">
        <v>1</v>
      </c>
      <c r="D490" s="65">
        <v>2</v>
      </c>
      <c r="E490" s="65"/>
      <c r="F490" s="61" t="s">
        <v>295</v>
      </c>
      <c r="G490" s="71">
        <f>+G491</f>
        <v>0</v>
      </c>
      <c r="H490" s="71">
        <f>+H491</f>
        <v>0</v>
      </c>
      <c r="I490" s="71">
        <f>+I491</f>
        <v>0</v>
      </c>
      <c r="J490" s="71">
        <f>+J491</f>
        <v>0</v>
      </c>
      <c r="K490" s="121">
        <f>+K491</f>
        <v>0</v>
      </c>
    </row>
    <row r="491" spans="1:11" ht="12.75" x14ac:dyDescent="0.2">
      <c r="A491" s="62">
        <v>2</v>
      </c>
      <c r="B491" s="57">
        <v>7</v>
      </c>
      <c r="C491" s="57">
        <v>1</v>
      </c>
      <c r="D491" s="57">
        <v>2</v>
      </c>
      <c r="E491" s="57" t="s">
        <v>308</v>
      </c>
      <c r="F491" s="60" t="s">
        <v>295</v>
      </c>
      <c r="G491" s="66"/>
      <c r="H491" s="66"/>
      <c r="I491" s="66"/>
      <c r="J491" s="55">
        <f>SUBTOTAL(9,G491:I491)</f>
        <v>0</v>
      </c>
      <c r="K491" s="110">
        <f>IFERROR(J491/$J$19*100,"0.00")</f>
        <v>0</v>
      </c>
    </row>
    <row r="492" spans="1:11" ht="12.75" x14ac:dyDescent="0.2">
      <c r="A492" s="64">
        <v>2</v>
      </c>
      <c r="B492" s="65">
        <v>7</v>
      </c>
      <c r="C492" s="65">
        <v>1</v>
      </c>
      <c r="D492" s="65">
        <v>3</v>
      </c>
      <c r="E492" s="65"/>
      <c r="F492" s="61" t="s">
        <v>296</v>
      </c>
      <c r="G492" s="71">
        <f>+G493</f>
        <v>0</v>
      </c>
      <c r="H492" s="71">
        <f>+H493</f>
        <v>0</v>
      </c>
      <c r="I492" s="71">
        <f>+I493</f>
        <v>0</v>
      </c>
      <c r="J492" s="71">
        <f>+J493</f>
        <v>0</v>
      </c>
      <c r="K492" s="121">
        <f>+K493</f>
        <v>0</v>
      </c>
    </row>
    <row r="493" spans="1:11" ht="12.75" x14ac:dyDescent="0.2">
      <c r="A493" s="62">
        <v>2</v>
      </c>
      <c r="B493" s="57">
        <v>7</v>
      </c>
      <c r="C493" s="57">
        <v>1</v>
      </c>
      <c r="D493" s="57">
        <v>3</v>
      </c>
      <c r="E493" s="57" t="s">
        <v>308</v>
      </c>
      <c r="F493" s="60" t="s">
        <v>296</v>
      </c>
      <c r="G493" s="66"/>
      <c r="H493" s="66"/>
      <c r="I493" s="66"/>
      <c r="J493" s="55">
        <f>SUBTOTAL(9,G493:I493)</f>
        <v>0</v>
      </c>
      <c r="K493" s="110">
        <f>IFERROR(J493/$J$19*100,"0.00")</f>
        <v>0</v>
      </c>
    </row>
    <row r="494" spans="1:11" ht="12.75" x14ac:dyDescent="0.2">
      <c r="A494" s="64">
        <v>2</v>
      </c>
      <c r="B494" s="65">
        <v>7</v>
      </c>
      <c r="C494" s="65">
        <v>1</v>
      </c>
      <c r="D494" s="65">
        <v>4</v>
      </c>
      <c r="E494" s="65"/>
      <c r="F494" s="61" t="s">
        <v>297</v>
      </c>
      <c r="G494" s="71">
        <f>+G495</f>
        <v>0</v>
      </c>
      <c r="H494" s="71">
        <f>+H495</f>
        <v>0</v>
      </c>
      <c r="I494" s="71">
        <f>+I495</f>
        <v>0</v>
      </c>
      <c r="J494" s="71">
        <f>+J495</f>
        <v>0</v>
      </c>
      <c r="K494" s="121">
        <f>+K495</f>
        <v>0</v>
      </c>
    </row>
    <row r="495" spans="1:11" ht="12.75" x14ac:dyDescent="0.2">
      <c r="A495" s="62">
        <v>2</v>
      </c>
      <c r="B495" s="57">
        <v>7</v>
      </c>
      <c r="C495" s="57">
        <v>1</v>
      </c>
      <c r="D495" s="57">
        <v>4</v>
      </c>
      <c r="E495" s="57" t="s">
        <v>308</v>
      </c>
      <c r="F495" s="60" t="s">
        <v>297</v>
      </c>
      <c r="G495" s="66"/>
      <c r="H495" s="66"/>
      <c r="I495" s="66"/>
      <c r="J495" s="55">
        <f>SUBTOTAL(9,G495:I495)</f>
        <v>0</v>
      </c>
      <c r="K495" s="110">
        <f>IFERROR(J495/$J$19*100,"0.00")</f>
        <v>0</v>
      </c>
    </row>
    <row r="496" spans="1:11" ht="12.75" x14ac:dyDescent="0.2">
      <c r="A496" s="67">
        <v>2</v>
      </c>
      <c r="B496" s="65">
        <v>7</v>
      </c>
      <c r="C496" s="65">
        <v>1</v>
      </c>
      <c r="D496" s="65">
        <v>5</v>
      </c>
      <c r="E496" s="65"/>
      <c r="F496" s="75" t="s">
        <v>457</v>
      </c>
      <c r="G496" s="71">
        <f>+G497</f>
        <v>0</v>
      </c>
      <c r="H496" s="71">
        <f>+H497</f>
        <v>0</v>
      </c>
      <c r="I496" s="71">
        <f>+I497</f>
        <v>0</v>
      </c>
      <c r="J496" s="71">
        <f>+J497</f>
        <v>0</v>
      </c>
      <c r="K496" s="121">
        <f>+K497</f>
        <v>0</v>
      </c>
    </row>
    <row r="497" spans="1:11" ht="12.75" x14ac:dyDescent="0.2">
      <c r="A497" s="62">
        <v>2</v>
      </c>
      <c r="B497" s="57">
        <v>7</v>
      </c>
      <c r="C497" s="57">
        <v>1</v>
      </c>
      <c r="D497" s="57">
        <v>5</v>
      </c>
      <c r="E497" s="57" t="s">
        <v>308</v>
      </c>
      <c r="F497" s="60" t="s">
        <v>457</v>
      </c>
      <c r="G497" s="66"/>
      <c r="H497" s="66"/>
      <c r="I497" s="66"/>
      <c r="J497" s="55">
        <f>SUBTOTAL(9,G497:I497)</f>
        <v>0</v>
      </c>
      <c r="K497" s="110">
        <f>IFERROR(J497/$J$19*100,"0.00")</f>
        <v>0</v>
      </c>
    </row>
    <row r="498" spans="1:11" ht="12.75" x14ac:dyDescent="0.2">
      <c r="A498" s="86">
        <v>2</v>
      </c>
      <c r="B498" s="84">
        <v>7</v>
      </c>
      <c r="C498" s="84">
        <v>2</v>
      </c>
      <c r="D498" s="84"/>
      <c r="E498" s="84"/>
      <c r="F498" s="87" t="s">
        <v>298</v>
      </c>
      <c r="G498" s="85">
        <v>0</v>
      </c>
      <c r="H498" s="85">
        <v>0</v>
      </c>
      <c r="I498" s="85">
        <v>0</v>
      </c>
      <c r="J498" s="85">
        <v>0</v>
      </c>
      <c r="K498" s="119">
        <v>0</v>
      </c>
    </row>
    <row r="499" spans="1:11" ht="12.75" x14ac:dyDescent="0.2">
      <c r="A499" s="64">
        <v>2</v>
      </c>
      <c r="B499" s="65">
        <v>7</v>
      </c>
      <c r="C499" s="65">
        <v>2</v>
      </c>
      <c r="D499" s="65">
        <v>1</v>
      </c>
      <c r="E499" s="65"/>
      <c r="F499" s="61" t="s">
        <v>299</v>
      </c>
      <c r="G499" s="71">
        <f>+G500</f>
        <v>0</v>
      </c>
      <c r="H499" s="71">
        <f>+H500</f>
        <v>0</v>
      </c>
      <c r="I499" s="71">
        <f>+I500</f>
        <v>0</v>
      </c>
      <c r="J499" s="71">
        <f>+J500</f>
        <v>0</v>
      </c>
      <c r="K499" s="121">
        <f>+K500</f>
        <v>0</v>
      </c>
    </row>
    <row r="500" spans="1:11" ht="12.75" x14ac:dyDescent="0.2">
      <c r="A500" s="62">
        <v>2</v>
      </c>
      <c r="B500" s="57">
        <v>7</v>
      </c>
      <c r="C500" s="57">
        <v>2</v>
      </c>
      <c r="D500" s="57">
        <v>1</v>
      </c>
      <c r="E500" s="57" t="s">
        <v>308</v>
      </c>
      <c r="F500" s="60" t="s">
        <v>299</v>
      </c>
      <c r="G500" s="66"/>
      <c r="H500" s="66"/>
      <c r="I500" s="66"/>
      <c r="J500" s="55">
        <f>SUBTOTAL(9,G500:I500)</f>
        <v>0</v>
      </c>
      <c r="K500" s="110">
        <f>IFERROR(J500/$J$19*100,"0.00")</f>
        <v>0</v>
      </c>
    </row>
    <row r="501" spans="1:11" ht="12.75" x14ac:dyDescent="0.2">
      <c r="A501" s="64">
        <v>2</v>
      </c>
      <c r="B501" s="65">
        <v>7</v>
      </c>
      <c r="C501" s="65">
        <v>2</v>
      </c>
      <c r="D501" s="65">
        <v>2</v>
      </c>
      <c r="E501" s="65"/>
      <c r="F501" s="61" t="s">
        <v>300</v>
      </c>
      <c r="G501" s="71">
        <f>+G502</f>
        <v>0</v>
      </c>
      <c r="H501" s="71">
        <f>+H502</f>
        <v>0</v>
      </c>
      <c r="I501" s="71">
        <f>+I502</f>
        <v>0</v>
      </c>
      <c r="J501" s="71">
        <f>+J502</f>
        <v>0</v>
      </c>
      <c r="K501" s="121">
        <f>+K502</f>
        <v>0</v>
      </c>
    </row>
    <row r="502" spans="1:11" ht="12.75" x14ac:dyDescent="0.2">
      <c r="A502" s="62">
        <v>2</v>
      </c>
      <c r="B502" s="57">
        <v>7</v>
      </c>
      <c r="C502" s="57">
        <v>2</v>
      </c>
      <c r="D502" s="57">
        <v>2</v>
      </c>
      <c r="E502" s="57" t="s">
        <v>308</v>
      </c>
      <c r="F502" s="60" t="s">
        <v>300</v>
      </c>
      <c r="G502" s="66"/>
      <c r="H502" s="66"/>
      <c r="I502" s="66"/>
      <c r="J502" s="55">
        <f>SUBTOTAL(9,G502:I502)</f>
        <v>0</v>
      </c>
      <c r="K502" s="110">
        <f>IFERROR(J502/$J$19*100,"0.00")</f>
        <v>0</v>
      </c>
    </row>
    <row r="503" spans="1:11" ht="12.75" x14ac:dyDescent="0.2">
      <c r="A503" s="64">
        <v>2</v>
      </c>
      <c r="B503" s="65">
        <v>7</v>
      </c>
      <c r="C503" s="65">
        <v>2</v>
      </c>
      <c r="D503" s="65">
        <v>3</v>
      </c>
      <c r="E503" s="65"/>
      <c r="F503" s="61" t="s">
        <v>301</v>
      </c>
      <c r="G503" s="71">
        <f>+G504</f>
        <v>0</v>
      </c>
      <c r="H503" s="71">
        <f>+H504</f>
        <v>0</v>
      </c>
      <c r="I503" s="71">
        <f>+I504</f>
        <v>0</v>
      </c>
      <c r="J503" s="71">
        <f>+J504</f>
        <v>0</v>
      </c>
      <c r="K503" s="121">
        <f>+K504</f>
        <v>0</v>
      </c>
    </row>
    <row r="504" spans="1:11" ht="12.75" x14ac:dyDescent="0.2">
      <c r="A504" s="62">
        <v>2</v>
      </c>
      <c r="B504" s="57">
        <v>7</v>
      </c>
      <c r="C504" s="57">
        <v>2</v>
      </c>
      <c r="D504" s="57">
        <v>3</v>
      </c>
      <c r="E504" s="57" t="s">
        <v>308</v>
      </c>
      <c r="F504" s="60" t="s">
        <v>301</v>
      </c>
      <c r="G504" s="66"/>
      <c r="H504" s="66"/>
      <c r="I504" s="66"/>
      <c r="J504" s="55">
        <f>SUBTOTAL(9,G504:I504)</f>
        <v>0</v>
      </c>
      <c r="K504" s="110">
        <f>IFERROR(J504/$J$19*100,"0.00")</f>
        <v>0</v>
      </c>
    </row>
    <row r="505" spans="1:11" ht="12.75" x14ac:dyDescent="0.2">
      <c r="A505" s="64">
        <v>2</v>
      </c>
      <c r="B505" s="65">
        <v>7</v>
      </c>
      <c r="C505" s="65">
        <v>2</v>
      </c>
      <c r="D505" s="65">
        <v>4</v>
      </c>
      <c r="E505" s="65"/>
      <c r="F505" s="61" t="s">
        <v>302</v>
      </c>
      <c r="G505" s="71">
        <f>+G506</f>
        <v>0</v>
      </c>
      <c r="H505" s="71">
        <f>+H506</f>
        <v>0</v>
      </c>
      <c r="I505" s="71">
        <f>+I506</f>
        <v>0</v>
      </c>
      <c r="J505" s="71">
        <f>+J506</f>
        <v>0</v>
      </c>
      <c r="K505" s="121">
        <f>+K506</f>
        <v>0</v>
      </c>
    </row>
    <row r="506" spans="1:11" ht="12.75" x14ac:dyDescent="0.2">
      <c r="A506" s="62">
        <v>2</v>
      </c>
      <c r="B506" s="57">
        <v>7</v>
      </c>
      <c r="C506" s="57">
        <v>2</v>
      </c>
      <c r="D506" s="57">
        <v>4</v>
      </c>
      <c r="E506" s="57" t="s">
        <v>308</v>
      </c>
      <c r="F506" s="60" t="s">
        <v>302</v>
      </c>
      <c r="G506" s="66"/>
      <c r="H506" s="66"/>
      <c r="I506" s="66"/>
      <c r="J506" s="55">
        <f>SUBTOTAL(9,G506:I506)</f>
        <v>0</v>
      </c>
      <c r="K506" s="110">
        <f>IFERROR(J506/$J$19*100,"0.00")</f>
        <v>0</v>
      </c>
    </row>
    <row r="507" spans="1:11" ht="12.75" x14ac:dyDescent="0.2">
      <c r="A507" s="64">
        <v>2</v>
      </c>
      <c r="B507" s="65">
        <v>7</v>
      </c>
      <c r="C507" s="65">
        <v>2</v>
      </c>
      <c r="D507" s="65">
        <v>7</v>
      </c>
      <c r="E507" s="65"/>
      <c r="F507" s="61" t="s">
        <v>303</v>
      </c>
      <c r="G507" s="71">
        <f>+G508</f>
        <v>0</v>
      </c>
      <c r="H507" s="71">
        <f>+H508</f>
        <v>0</v>
      </c>
      <c r="I507" s="71">
        <f>+I508</f>
        <v>0</v>
      </c>
      <c r="J507" s="71">
        <f>+J508</f>
        <v>0</v>
      </c>
      <c r="K507" s="121">
        <f>+K508</f>
        <v>0</v>
      </c>
    </row>
    <row r="508" spans="1:11" ht="12.75" x14ac:dyDescent="0.2">
      <c r="A508" s="62">
        <v>2</v>
      </c>
      <c r="B508" s="57">
        <v>7</v>
      </c>
      <c r="C508" s="57">
        <v>2</v>
      </c>
      <c r="D508" s="57">
        <v>7</v>
      </c>
      <c r="E508" s="57" t="s">
        <v>308</v>
      </c>
      <c r="F508" s="60" t="s">
        <v>303</v>
      </c>
      <c r="G508" s="66"/>
      <c r="H508" s="66"/>
      <c r="I508" s="66"/>
      <c r="J508" s="55">
        <f>SUBTOTAL(9,G508:I508)</f>
        <v>0</v>
      </c>
      <c r="K508" s="110">
        <f>IFERROR(J508/$J$19*100,"0.00")</f>
        <v>0</v>
      </c>
    </row>
    <row r="509" spans="1:11" ht="12.75" x14ac:dyDescent="0.2">
      <c r="A509" s="64">
        <v>2</v>
      </c>
      <c r="B509" s="65">
        <v>7</v>
      </c>
      <c r="C509" s="65">
        <v>2</v>
      </c>
      <c r="D509" s="65">
        <v>8</v>
      </c>
      <c r="E509" s="65"/>
      <c r="F509" s="61" t="s">
        <v>304</v>
      </c>
      <c r="G509" s="71">
        <f>+G510</f>
        <v>0</v>
      </c>
      <c r="H509" s="71">
        <f>+H510</f>
        <v>0</v>
      </c>
      <c r="I509" s="71">
        <f>+I510</f>
        <v>0</v>
      </c>
      <c r="J509" s="71">
        <f>+J510</f>
        <v>0</v>
      </c>
      <c r="K509" s="121">
        <f>+K510</f>
        <v>0</v>
      </c>
    </row>
    <row r="510" spans="1:11" ht="12.75" x14ac:dyDescent="0.2">
      <c r="A510" s="62">
        <v>2</v>
      </c>
      <c r="B510" s="57">
        <v>7</v>
      </c>
      <c r="C510" s="57">
        <v>2</v>
      </c>
      <c r="D510" s="57">
        <v>8</v>
      </c>
      <c r="E510" s="57" t="s">
        <v>308</v>
      </c>
      <c r="F510" s="60" t="s">
        <v>304</v>
      </c>
      <c r="G510" s="66"/>
      <c r="H510" s="66"/>
      <c r="I510" s="66"/>
      <c r="J510" s="55">
        <f>SUBTOTAL(9,G510:I510)</f>
        <v>0</v>
      </c>
      <c r="K510" s="110">
        <f>IFERROR(J510/$J$19*100,"0.00")</f>
        <v>0</v>
      </c>
    </row>
    <row r="511" spans="1:11" ht="12.75" x14ac:dyDescent="0.2">
      <c r="A511" s="86">
        <v>2</v>
      </c>
      <c r="B511" s="84">
        <v>7</v>
      </c>
      <c r="C511" s="84">
        <v>3</v>
      </c>
      <c r="D511" s="84"/>
      <c r="E511" s="84"/>
      <c r="F511" s="87" t="s">
        <v>305</v>
      </c>
      <c r="G511" s="85">
        <v>0</v>
      </c>
      <c r="H511" s="85">
        <v>0</v>
      </c>
      <c r="I511" s="85">
        <v>0</v>
      </c>
      <c r="J511" s="85">
        <v>0</v>
      </c>
      <c r="K511" s="119">
        <v>0</v>
      </c>
    </row>
    <row r="512" spans="1:11" ht="12.75" x14ac:dyDescent="0.2">
      <c r="A512" s="64">
        <v>2</v>
      </c>
      <c r="B512" s="65">
        <v>7</v>
      </c>
      <c r="C512" s="65">
        <v>3</v>
      </c>
      <c r="D512" s="65">
        <v>1</v>
      </c>
      <c r="E512" s="65"/>
      <c r="F512" s="61" t="s">
        <v>306</v>
      </c>
      <c r="G512" s="71">
        <f>+G513</f>
        <v>0</v>
      </c>
      <c r="H512" s="71">
        <f>+H513</f>
        <v>0</v>
      </c>
      <c r="I512" s="71">
        <f>+I513</f>
        <v>0</v>
      </c>
      <c r="J512" s="71">
        <f>+J513</f>
        <v>0</v>
      </c>
      <c r="K512" s="121">
        <f>+K513</f>
        <v>0</v>
      </c>
    </row>
    <row r="513" spans="1:11" ht="12.75" x14ac:dyDescent="0.2">
      <c r="A513" s="62">
        <v>2</v>
      </c>
      <c r="B513" s="57">
        <v>7</v>
      </c>
      <c r="C513" s="57">
        <v>3</v>
      </c>
      <c r="D513" s="57">
        <v>1</v>
      </c>
      <c r="E513" s="57" t="s">
        <v>308</v>
      </c>
      <c r="F513" s="60" t="s">
        <v>306</v>
      </c>
      <c r="G513" s="66"/>
      <c r="H513" s="66"/>
      <c r="I513" s="66"/>
      <c r="J513" s="55">
        <f>SUBTOTAL(9,G513:I513)</f>
        <v>0</v>
      </c>
      <c r="K513" s="110">
        <f>IFERROR(J513/$J$19*100,"0.00")</f>
        <v>0</v>
      </c>
    </row>
    <row r="514" spans="1:11" ht="12.75" x14ac:dyDescent="0.2">
      <c r="A514" s="64">
        <v>2</v>
      </c>
      <c r="B514" s="65">
        <v>7</v>
      </c>
      <c r="C514" s="65">
        <v>3</v>
      </c>
      <c r="D514" s="65">
        <v>2</v>
      </c>
      <c r="E514" s="65"/>
      <c r="F514" s="61" t="s">
        <v>307</v>
      </c>
      <c r="G514" s="71">
        <f>+G515</f>
        <v>0</v>
      </c>
      <c r="H514" s="71">
        <f>+H515</f>
        <v>0</v>
      </c>
      <c r="I514" s="71">
        <f>+I515</f>
        <v>0</v>
      </c>
      <c r="J514" s="71">
        <f>+J515</f>
        <v>0</v>
      </c>
      <c r="K514" s="121">
        <f>+K515</f>
        <v>0</v>
      </c>
    </row>
    <row r="515" spans="1:11" ht="12.75" x14ac:dyDescent="0.2">
      <c r="A515" s="111">
        <v>2</v>
      </c>
      <c r="B515" s="112">
        <v>7</v>
      </c>
      <c r="C515" s="112">
        <v>3</v>
      </c>
      <c r="D515" s="112">
        <v>2</v>
      </c>
      <c r="E515" s="112" t="s">
        <v>308</v>
      </c>
      <c r="F515" s="113" t="s">
        <v>307</v>
      </c>
      <c r="G515" s="114"/>
      <c r="H515" s="114"/>
      <c r="I515" s="114"/>
      <c r="J515" s="115">
        <f>SUBTOTAL(9,G515:I515)</f>
        <v>0</v>
      </c>
      <c r="K515" s="116">
        <f>IFERROR(J515/$J$19*100,"0.00")</f>
        <v>0</v>
      </c>
    </row>
    <row r="516" spans="1:11" s="142" customFormat="1" x14ac:dyDescent="0.3">
      <c r="A516" s="143"/>
      <c r="B516" s="143"/>
      <c r="C516" s="143"/>
      <c r="D516" s="143"/>
      <c r="E516" s="143"/>
      <c r="F516" s="143"/>
      <c r="G516" s="143"/>
      <c r="H516" s="143"/>
      <c r="I516" s="143"/>
      <c r="J516" s="143"/>
    </row>
    <row r="517" spans="1:11" s="142" customFormat="1" x14ac:dyDescent="0.3">
      <c r="A517" s="143"/>
      <c r="B517" s="143"/>
      <c r="C517" s="143"/>
      <c r="D517" s="143"/>
      <c r="E517" s="143"/>
      <c r="F517" s="143"/>
      <c r="G517" s="143"/>
      <c r="H517" s="143"/>
      <c r="I517" s="143"/>
      <c r="J517" s="143"/>
    </row>
    <row r="518" spans="1:11" s="142" customFormat="1" x14ac:dyDescent="0.3">
      <c r="A518" s="143"/>
      <c r="B518" s="143"/>
      <c r="C518" s="143"/>
      <c r="D518" s="143"/>
      <c r="E518" s="143"/>
      <c r="F518" s="143"/>
      <c r="G518" s="143"/>
      <c r="H518" s="143"/>
      <c r="I518" s="143"/>
      <c r="J518" s="143"/>
    </row>
    <row r="519" spans="1:11" s="142" customFormat="1" x14ac:dyDescent="0.3">
      <c r="A519" s="143"/>
      <c r="B519" s="143"/>
      <c r="C519" s="143"/>
      <c r="D519" s="143"/>
      <c r="E519" s="143"/>
      <c r="F519" s="143"/>
      <c r="G519" s="143"/>
      <c r="H519" s="143"/>
      <c r="I519" s="143"/>
      <c r="J519" s="143"/>
    </row>
    <row r="520" spans="1:11" s="142" customFormat="1" x14ac:dyDescent="0.3">
      <c r="A520" s="143"/>
      <c r="B520" s="143"/>
      <c r="C520" s="143"/>
      <c r="D520" s="143"/>
      <c r="E520" s="143"/>
      <c r="F520" s="143"/>
      <c r="G520" s="143"/>
      <c r="H520" s="143"/>
      <c r="I520" s="143"/>
      <c r="J520" s="143"/>
    </row>
    <row r="521" spans="1:11" s="142" customFormat="1" x14ac:dyDescent="0.3">
      <c r="A521" s="143"/>
      <c r="B521" s="143"/>
      <c r="C521" s="143"/>
      <c r="D521" s="143"/>
      <c r="E521" s="143"/>
      <c r="F521" s="143"/>
      <c r="G521" s="143"/>
      <c r="H521" s="143"/>
      <c r="I521" s="143"/>
      <c r="J521" s="143"/>
    </row>
    <row r="522" spans="1:11" s="142" customFormat="1" x14ac:dyDescent="0.3">
      <c r="A522" s="143"/>
      <c r="B522" s="143"/>
      <c r="C522" s="143"/>
      <c r="D522" s="143"/>
      <c r="E522" s="143"/>
      <c r="F522" s="143"/>
      <c r="G522" s="143"/>
      <c r="H522" s="143"/>
      <c r="I522" s="143"/>
      <c r="J522" s="143"/>
    </row>
    <row r="523" spans="1:11" s="142" customFormat="1" x14ac:dyDescent="0.3">
      <c r="A523" s="143"/>
      <c r="B523" s="143"/>
      <c r="C523" s="143"/>
      <c r="D523" s="143"/>
      <c r="E523" s="143"/>
      <c r="F523" s="143"/>
      <c r="G523" s="143"/>
      <c r="H523" s="143"/>
      <c r="I523" s="143"/>
      <c r="J523" s="143"/>
    </row>
    <row r="524" spans="1:11" s="142" customFormat="1" x14ac:dyDescent="0.3">
      <c r="A524" s="143"/>
      <c r="B524" s="143"/>
      <c r="C524" s="143"/>
      <c r="D524" s="143"/>
      <c r="E524" s="143"/>
      <c r="F524" s="143"/>
      <c r="G524" s="143"/>
      <c r="H524" s="143"/>
      <c r="I524" s="143"/>
      <c r="J524" s="143"/>
    </row>
    <row r="525" spans="1:11" s="142" customFormat="1" x14ac:dyDescent="0.3">
      <c r="A525" s="143"/>
      <c r="B525" s="143"/>
      <c r="C525" s="143"/>
      <c r="D525" s="143"/>
      <c r="E525" s="143"/>
      <c r="F525" s="143"/>
      <c r="G525" s="143"/>
      <c r="H525" s="143"/>
      <c r="I525" s="143"/>
      <c r="J525" s="143"/>
    </row>
    <row r="526" spans="1:11" s="142" customFormat="1" x14ac:dyDescent="0.3">
      <c r="A526" s="143"/>
      <c r="B526" s="143"/>
      <c r="C526" s="143"/>
      <c r="D526" s="143"/>
      <c r="E526" s="143"/>
      <c r="F526" s="143"/>
      <c r="G526" s="143"/>
      <c r="H526" s="143"/>
      <c r="I526" s="143"/>
      <c r="J526" s="143"/>
    </row>
    <row r="527" spans="1:11" s="142" customFormat="1" x14ac:dyDescent="0.3">
      <c r="A527" s="143"/>
      <c r="B527" s="143"/>
      <c r="C527" s="143"/>
      <c r="D527" s="143"/>
      <c r="E527" s="143"/>
      <c r="F527" s="143"/>
      <c r="G527" s="143"/>
      <c r="H527" s="143"/>
      <c r="I527" s="143"/>
      <c r="J527" s="143"/>
    </row>
    <row r="528" spans="1:11" s="142" customFormat="1" x14ac:dyDescent="0.3">
      <c r="A528" s="143"/>
      <c r="B528" s="143"/>
      <c r="C528" s="143"/>
      <c r="D528" s="143"/>
      <c r="E528" s="143"/>
      <c r="F528" s="143"/>
      <c r="G528" s="143"/>
      <c r="H528" s="143"/>
      <c r="I528" s="143"/>
      <c r="J528" s="143"/>
    </row>
    <row r="529" spans="1:10" s="142" customFormat="1" x14ac:dyDescent="0.3">
      <c r="A529" s="143"/>
      <c r="B529" s="143"/>
      <c r="C529" s="143"/>
      <c r="D529" s="143"/>
      <c r="E529" s="143"/>
      <c r="F529" s="143"/>
      <c r="G529" s="143"/>
      <c r="H529" s="143"/>
      <c r="I529" s="143"/>
      <c r="J529" s="143"/>
    </row>
    <row r="530" spans="1:10" s="142" customFormat="1" x14ac:dyDescent="0.3">
      <c r="A530" s="143"/>
      <c r="B530" s="143"/>
      <c r="C530" s="143"/>
      <c r="D530" s="143"/>
      <c r="E530" s="143"/>
      <c r="F530" s="143"/>
      <c r="G530" s="143"/>
      <c r="H530" s="143"/>
      <c r="I530" s="143"/>
      <c r="J530" s="143"/>
    </row>
    <row r="531" spans="1:10" s="142" customFormat="1" x14ac:dyDescent="0.3">
      <c r="A531" s="143"/>
      <c r="B531" s="143"/>
      <c r="C531" s="143"/>
      <c r="D531" s="143"/>
      <c r="E531" s="143"/>
      <c r="F531" s="143"/>
      <c r="G531" s="143"/>
      <c r="H531" s="143"/>
      <c r="I531" s="143"/>
      <c r="J531" s="143"/>
    </row>
    <row r="532" spans="1:10" s="142" customFormat="1" x14ac:dyDescent="0.3">
      <c r="A532" s="143"/>
      <c r="B532" s="143"/>
      <c r="C532" s="143"/>
      <c r="D532" s="143"/>
      <c r="E532" s="143"/>
      <c r="F532" s="143"/>
      <c r="G532" s="143"/>
      <c r="H532" s="143"/>
      <c r="I532" s="143"/>
      <c r="J532" s="143"/>
    </row>
    <row r="533" spans="1:10" s="142" customFormat="1" x14ac:dyDescent="0.3">
      <c r="A533" s="143"/>
      <c r="B533" s="143"/>
      <c r="C533" s="143"/>
      <c r="D533" s="143"/>
      <c r="E533" s="143"/>
      <c r="F533" s="143"/>
      <c r="G533" s="143"/>
      <c r="H533" s="143"/>
      <c r="I533" s="143"/>
      <c r="J533" s="143"/>
    </row>
    <row r="534" spans="1:10" s="142" customFormat="1" x14ac:dyDescent="0.3">
      <c r="A534" s="143"/>
      <c r="B534" s="143"/>
      <c r="C534" s="143"/>
      <c r="D534" s="143"/>
      <c r="E534" s="143"/>
      <c r="F534" s="143"/>
      <c r="G534" s="143"/>
      <c r="H534" s="143"/>
      <c r="I534" s="143"/>
      <c r="J534" s="143"/>
    </row>
    <row r="535" spans="1:10" s="142" customFormat="1" x14ac:dyDescent="0.3">
      <c r="A535" s="143"/>
      <c r="B535" s="143"/>
      <c r="C535" s="143"/>
      <c r="D535" s="143"/>
      <c r="E535" s="143"/>
      <c r="F535" s="143"/>
      <c r="G535" s="143"/>
      <c r="H535" s="143"/>
      <c r="I535" s="143"/>
      <c r="J535" s="143"/>
    </row>
    <row r="536" spans="1:10" s="142" customFormat="1" x14ac:dyDescent="0.3">
      <c r="A536" s="143"/>
      <c r="B536" s="143"/>
      <c r="C536" s="143"/>
      <c r="D536" s="143"/>
      <c r="E536" s="143"/>
      <c r="F536" s="143"/>
      <c r="G536" s="143"/>
      <c r="H536" s="143"/>
      <c r="I536" s="143"/>
      <c r="J536" s="143"/>
    </row>
    <row r="537" spans="1:10" s="142" customFormat="1" x14ac:dyDescent="0.3">
      <c r="A537" s="143"/>
      <c r="B537" s="143"/>
      <c r="C537" s="143"/>
      <c r="D537" s="143"/>
      <c r="E537" s="143"/>
      <c r="F537" s="143"/>
      <c r="G537" s="143"/>
      <c r="H537" s="143"/>
      <c r="I537" s="143"/>
      <c r="J537" s="143"/>
    </row>
    <row r="538" spans="1:10" s="142" customFormat="1" x14ac:dyDescent="0.3">
      <c r="A538" s="143"/>
      <c r="B538" s="143"/>
      <c r="C538" s="143"/>
      <c r="D538" s="143"/>
      <c r="E538" s="143"/>
      <c r="F538" s="143"/>
      <c r="G538" s="143"/>
      <c r="H538" s="143"/>
      <c r="I538" s="143"/>
      <c r="J538" s="143"/>
    </row>
    <row r="539" spans="1:10" s="142" customFormat="1" x14ac:dyDescent="0.3">
      <c r="A539" s="143"/>
      <c r="B539" s="143"/>
      <c r="C539" s="143"/>
      <c r="D539" s="143"/>
      <c r="E539" s="143"/>
      <c r="F539" s="143"/>
      <c r="G539" s="143"/>
      <c r="H539" s="143"/>
      <c r="I539" s="143"/>
      <c r="J539" s="143"/>
    </row>
    <row r="540" spans="1:10" s="142" customFormat="1" x14ac:dyDescent="0.3">
      <c r="A540" s="143"/>
      <c r="B540" s="143"/>
      <c r="C540" s="143"/>
      <c r="D540" s="143"/>
      <c r="E540" s="143"/>
      <c r="F540" s="143"/>
      <c r="G540" s="143"/>
      <c r="H540" s="143"/>
      <c r="I540" s="143"/>
      <c r="J540" s="143"/>
    </row>
    <row r="541" spans="1:10" s="142" customFormat="1" x14ac:dyDescent="0.3">
      <c r="A541" s="143"/>
      <c r="B541" s="143"/>
      <c r="C541" s="143"/>
      <c r="D541" s="143"/>
      <c r="E541" s="143"/>
      <c r="F541" s="143"/>
      <c r="G541" s="143"/>
      <c r="H541" s="143"/>
      <c r="I541" s="143"/>
      <c r="J541" s="143"/>
    </row>
    <row r="542" spans="1:10" s="142" customFormat="1" x14ac:dyDescent="0.3">
      <c r="A542" s="143"/>
      <c r="B542" s="143"/>
      <c r="C542" s="143"/>
      <c r="D542" s="143"/>
      <c r="E542" s="143"/>
      <c r="F542" s="143"/>
      <c r="G542" s="143"/>
      <c r="H542" s="143"/>
      <c r="I542" s="143"/>
      <c r="J542" s="143"/>
    </row>
    <row r="543" spans="1:10" s="142" customFormat="1" x14ac:dyDescent="0.3">
      <c r="A543" s="143"/>
      <c r="B543" s="143"/>
      <c r="C543" s="143"/>
      <c r="D543" s="143"/>
      <c r="E543" s="143"/>
      <c r="F543" s="143"/>
      <c r="G543" s="143"/>
      <c r="H543" s="143"/>
      <c r="I543" s="143"/>
      <c r="J543" s="143"/>
    </row>
    <row r="544" spans="1:10" s="142" customFormat="1" x14ac:dyDescent="0.3">
      <c r="A544" s="143"/>
      <c r="B544" s="143"/>
      <c r="C544" s="143"/>
      <c r="D544" s="143"/>
      <c r="E544" s="143"/>
      <c r="F544" s="143"/>
      <c r="G544" s="143"/>
      <c r="H544" s="143"/>
      <c r="I544" s="143"/>
      <c r="J544" s="143"/>
    </row>
    <row r="545" spans="1:10" s="142" customFormat="1" x14ac:dyDescent="0.3">
      <c r="A545" s="143"/>
      <c r="B545" s="143"/>
      <c r="C545" s="143"/>
      <c r="D545" s="143"/>
      <c r="E545" s="143"/>
      <c r="F545" s="143"/>
      <c r="G545" s="143"/>
      <c r="H545" s="143"/>
      <c r="I545" s="143"/>
      <c r="J545" s="143"/>
    </row>
    <row r="546" spans="1:10" s="142" customFormat="1" x14ac:dyDescent="0.3">
      <c r="A546" s="143"/>
      <c r="B546" s="143"/>
      <c r="C546" s="143"/>
      <c r="D546" s="143"/>
      <c r="E546" s="143"/>
      <c r="F546" s="143"/>
      <c r="G546" s="143"/>
      <c r="H546" s="143"/>
      <c r="I546" s="143"/>
      <c r="J546" s="143"/>
    </row>
    <row r="547" spans="1:10" s="142" customFormat="1" x14ac:dyDescent="0.3">
      <c r="A547" s="143"/>
      <c r="B547" s="143"/>
      <c r="C547" s="143"/>
      <c r="D547" s="143"/>
      <c r="E547" s="143"/>
      <c r="F547" s="143"/>
      <c r="G547" s="143"/>
      <c r="H547" s="143"/>
      <c r="I547" s="143"/>
      <c r="J547" s="143"/>
    </row>
    <row r="548" spans="1:10" s="142" customFormat="1" x14ac:dyDescent="0.3">
      <c r="A548" s="143"/>
      <c r="B548" s="143"/>
      <c r="C548" s="143"/>
      <c r="D548" s="143"/>
      <c r="E548" s="143"/>
      <c r="F548" s="143"/>
      <c r="G548" s="143"/>
      <c r="H548" s="143"/>
      <c r="I548" s="143"/>
      <c r="J548" s="143"/>
    </row>
    <row r="549" spans="1:10" s="142" customFormat="1" x14ac:dyDescent="0.3">
      <c r="A549" s="143"/>
      <c r="B549" s="143"/>
      <c r="C549" s="143"/>
      <c r="D549" s="143"/>
      <c r="E549" s="143"/>
      <c r="F549" s="143"/>
      <c r="G549" s="143"/>
      <c r="H549" s="143"/>
      <c r="I549" s="143"/>
      <c r="J549" s="143"/>
    </row>
    <row r="550" spans="1:10" s="142" customFormat="1" x14ac:dyDescent="0.3">
      <c r="A550" s="143"/>
      <c r="B550" s="143"/>
      <c r="C550" s="143"/>
      <c r="D550" s="143"/>
      <c r="E550" s="143"/>
      <c r="F550" s="143"/>
      <c r="G550" s="143"/>
      <c r="H550" s="143"/>
      <c r="I550" s="143"/>
      <c r="J550" s="143"/>
    </row>
    <row r="551" spans="1:10" s="142" customFormat="1" x14ac:dyDescent="0.3">
      <c r="A551" s="143"/>
      <c r="B551" s="143"/>
      <c r="C551" s="143"/>
      <c r="D551" s="143"/>
      <c r="E551" s="143"/>
      <c r="F551" s="143"/>
      <c r="G551" s="143"/>
      <c r="H551" s="143"/>
      <c r="I551" s="143"/>
      <c r="J551" s="143"/>
    </row>
    <row r="552" spans="1:10" s="142" customFormat="1" x14ac:dyDescent="0.3">
      <c r="A552" s="143"/>
      <c r="B552" s="143"/>
      <c r="C552" s="143"/>
      <c r="D552" s="143"/>
      <c r="E552" s="143"/>
      <c r="F552" s="143"/>
      <c r="G552" s="143"/>
      <c r="H552" s="143"/>
      <c r="I552" s="143"/>
      <c r="J552" s="143"/>
    </row>
    <row r="553" spans="1:10" s="142" customFormat="1" x14ac:dyDescent="0.3">
      <c r="A553" s="143"/>
      <c r="B553" s="143"/>
      <c r="C553" s="143"/>
      <c r="D553" s="143"/>
      <c r="E553" s="143"/>
      <c r="F553" s="143"/>
      <c r="G553" s="143"/>
      <c r="H553" s="143"/>
      <c r="I553" s="143"/>
      <c r="J553" s="143"/>
    </row>
    <row r="554" spans="1:10" s="142" customFormat="1" x14ac:dyDescent="0.3">
      <c r="A554" s="143"/>
      <c r="B554" s="143"/>
      <c r="C554" s="143"/>
      <c r="D554" s="143"/>
      <c r="E554" s="143"/>
      <c r="F554" s="143"/>
      <c r="G554" s="143"/>
      <c r="H554" s="143"/>
      <c r="I554" s="143"/>
      <c r="J554" s="143"/>
    </row>
    <row r="555" spans="1:10" s="142" customFormat="1" x14ac:dyDescent="0.3">
      <c r="A555" s="143"/>
      <c r="B555" s="143"/>
      <c r="C555" s="143"/>
      <c r="D555" s="143"/>
      <c r="E555" s="143"/>
      <c r="F555" s="143"/>
      <c r="G555" s="143"/>
      <c r="H555" s="143"/>
      <c r="I555" s="143"/>
      <c r="J555" s="143"/>
    </row>
    <row r="556" spans="1:10" s="142" customFormat="1" x14ac:dyDescent="0.3">
      <c r="A556" s="143"/>
      <c r="B556" s="143"/>
      <c r="C556" s="143"/>
      <c r="D556" s="143"/>
      <c r="E556" s="143"/>
      <c r="F556" s="143"/>
      <c r="G556" s="143"/>
      <c r="H556" s="143"/>
      <c r="I556" s="143"/>
      <c r="J556" s="143"/>
    </row>
    <row r="557" spans="1:10" s="142" customFormat="1" x14ac:dyDescent="0.3">
      <c r="A557" s="143"/>
      <c r="B557" s="143"/>
      <c r="C557" s="143"/>
      <c r="D557" s="143"/>
      <c r="E557" s="143"/>
      <c r="F557" s="143"/>
      <c r="G557" s="143"/>
      <c r="H557" s="143"/>
      <c r="I557" s="143"/>
      <c r="J557" s="143"/>
    </row>
    <row r="558" spans="1:10" s="142" customFormat="1" x14ac:dyDescent="0.3">
      <c r="A558" s="143"/>
      <c r="B558" s="143"/>
      <c r="C558" s="143"/>
      <c r="D558" s="143"/>
      <c r="E558" s="143"/>
      <c r="F558" s="143"/>
      <c r="G558" s="143"/>
      <c r="H558" s="143"/>
      <c r="I558" s="143"/>
      <c r="J558" s="143"/>
    </row>
    <row r="559" spans="1:10" s="142" customFormat="1" x14ac:dyDescent="0.3">
      <c r="A559" s="143"/>
      <c r="B559" s="143"/>
      <c r="C559" s="143"/>
      <c r="D559" s="143"/>
      <c r="E559" s="143"/>
      <c r="F559" s="143"/>
      <c r="G559" s="143"/>
      <c r="H559" s="143"/>
      <c r="I559" s="143"/>
      <c r="J559" s="143"/>
    </row>
    <row r="560" spans="1:10" s="142" customFormat="1" x14ac:dyDescent="0.3">
      <c r="A560" s="143"/>
      <c r="B560" s="143"/>
      <c r="C560" s="143"/>
      <c r="D560" s="143"/>
      <c r="E560" s="143"/>
      <c r="F560" s="143"/>
      <c r="G560" s="143"/>
      <c r="H560" s="143"/>
      <c r="I560" s="143"/>
      <c r="J560" s="143"/>
    </row>
    <row r="561" spans="1:10" s="142" customFormat="1" x14ac:dyDescent="0.3">
      <c r="A561" s="143"/>
      <c r="B561" s="143"/>
      <c r="C561" s="143"/>
      <c r="D561" s="143"/>
      <c r="E561" s="143"/>
      <c r="F561" s="143"/>
      <c r="G561" s="143"/>
      <c r="H561" s="143"/>
      <c r="I561" s="143"/>
      <c r="J561" s="143"/>
    </row>
    <row r="562" spans="1:10" s="142" customFormat="1" x14ac:dyDescent="0.3">
      <c r="A562" s="143"/>
      <c r="B562" s="143"/>
      <c r="C562" s="143"/>
      <c r="D562" s="143"/>
      <c r="E562" s="143"/>
      <c r="F562" s="143"/>
      <c r="G562" s="143"/>
      <c r="H562" s="143"/>
      <c r="I562" s="143"/>
      <c r="J562" s="143"/>
    </row>
    <row r="563" spans="1:10" s="142" customFormat="1" x14ac:dyDescent="0.3">
      <c r="A563" s="143"/>
      <c r="B563" s="143"/>
      <c r="C563" s="143"/>
      <c r="D563" s="143"/>
      <c r="E563" s="143"/>
      <c r="F563" s="143"/>
      <c r="G563" s="143"/>
      <c r="H563" s="143"/>
      <c r="I563" s="143"/>
      <c r="J563" s="143"/>
    </row>
    <row r="564" spans="1:10" s="142" customFormat="1" x14ac:dyDescent="0.3">
      <c r="A564" s="143"/>
      <c r="B564" s="143"/>
      <c r="C564" s="143"/>
      <c r="D564" s="143"/>
      <c r="E564" s="143"/>
      <c r="F564" s="143"/>
      <c r="G564" s="143"/>
      <c r="H564" s="143"/>
      <c r="I564" s="143"/>
      <c r="J564" s="143"/>
    </row>
    <row r="565" spans="1:10" s="142" customFormat="1" x14ac:dyDescent="0.3">
      <c r="A565" s="143"/>
      <c r="B565" s="143"/>
      <c r="C565" s="143"/>
      <c r="D565" s="143"/>
      <c r="E565" s="143"/>
      <c r="F565" s="143"/>
      <c r="G565" s="143"/>
      <c r="H565" s="143"/>
      <c r="I565" s="143"/>
      <c r="J565" s="143"/>
    </row>
    <row r="566" spans="1:10" s="142" customFormat="1" x14ac:dyDescent="0.3">
      <c r="A566" s="143"/>
      <c r="B566" s="143"/>
      <c r="C566" s="143"/>
      <c r="D566" s="143"/>
      <c r="E566" s="143"/>
      <c r="F566" s="143"/>
      <c r="G566" s="143"/>
      <c r="H566" s="143"/>
      <c r="I566" s="143"/>
      <c r="J566" s="143"/>
    </row>
    <row r="567" spans="1:10" s="142" customFormat="1" x14ac:dyDescent="0.3">
      <c r="A567" s="143"/>
      <c r="B567" s="143"/>
      <c r="C567" s="143"/>
      <c r="D567" s="143"/>
      <c r="E567" s="143"/>
      <c r="F567" s="143"/>
      <c r="G567" s="143"/>
      <c r="H567" s="143"/>
      <c r="I567" s="143"/>
      <c r="J567" s="143"/>
    </row>
    <row r="568" spans="1:10" s="142" customFormat="1" x14ac:dyDescent="0.3">
      <c r="A568" s="143"/>
      <c r="B568" s="143"/>
      <c r="C568" s="143"/>
      <c r="D568" s="143"/>
      <c r="E568" s="143"/>
      <c r="F568" s="143"/>
      <c r="G568" s="143"/>
      <c r="H568" s="143"/>
      <c r="I568" s="143"/>
      <c r="J568" s="143"/>
    </row>
    <row r="569" spans="1:10" s="142" customFormat="1" x14ac:dyDescent="0.3">
      <c r="A569" s="143"/>
      <c r="B569" s="143"/>
      <c r="C569" s="143"/>
      <c r="D569" s="143"/>
      <c r="E569" s="143"/>
      <c r="F569" s="143"/>
      <c r="G569" s="143"/>
      <c r="H569" s="143"/>
      <c r="I569" s="143"/>
      <c r="J569" s="143"/>
    </row>
    <row r="570" spans="1:10" s="142" customFormat="1" x14ac:dyDescent="0.3">
      <c r="A570" s="143"/>
      <c r="B570" s="143"/>
      <c r="C570" s="143"/>
      <c r="D570" s="143"/>
      <c r="E570" s="143"/>
      <c r="F570" s="143"/>
      <c r="G570" s="143"/>
      <c r="H570" s="143"/>
      <c r="I570" s="143"/>
      <c r="J570" s="143"/>
    </row>
    <row r="571" spans="1:10" s="142" customFormat="1" x14ac:dyDescent="0.3">
      <c r="A571" s="143"/>
      <c r="B571" s="143"/>
      <c r="C571" s="143"/>
      <c r="D571" s="143"/>
      <c r="E571" s="143"/>
      <c r="F571" s="143"/>
      <c r="G571" s="143"/>
      <c r="H571" s="143"/>
      <c r="I571" s="143"/>
      <c r="J571" s="143"/>
    </row>
    <row r="572" spans="1:10" s="142" customFormat="1" x14ac:dyDescent="0.3">
      <c r="A572" s="143"/>
      <c r="B572" s="143"/>
      <c r="C572" s="143"/>
      <c r="D572" s="143"/>
      <c r="E572" s="143"/>
      <c r="F572" s="143"/>
      <c r="G572" s="143"/>
      <c r="H572" s="143"/>
      <c r="I572" s="143"/>
      <c r="J572" s="143"/>
    </row>
    <row r="573" spans="1:10" s="142" customFormat="1" x14ac:dyDescent="0.3">
      <c r="A573" s="143"/>
      <c r="B573" s="143"/>
      <c r="C573" s="143"/>
      <c r="D573" s="143"/>
      <c r="E573" s="143"/>
      <c r="F573" s="143"/>
      <c r="G573" s="143"/>
      <c r="H573" s="143"/>
      <c r="I573" s="143"/>
      <c r="J573" s="143"/>
    </row>
    <row r="574" spans="1:10" s="142" customFormat="1" x14ac:dyDescent="0.3">
      <c r="A574" s="143"/>
      <c r="B574" s="143"/>
      <c r="C574" s="143"/>
      <c r="D574" s="143"/>
      <c r="E574" s="143"/>
      <c r="F574" s="143"/>
      <c r="G574" s="143"/>
      <c r="H574" s="143"/>
      <c r="I574" s="143"/>
      <c r="J574" s="143"/>
    </row>
    <row r="575" spans="1:10" s="142" customFormat="1" x14ac:dyDescent="0.3">
      <c r="A575" s="143"/>
      <c r="B575" s="143"/>
      <c r="C575" s="143"/>
      <c r="D575" s="143"/>
      <c r="E575" s="143"/>
      <c r="F575" s="143"/>
      <c r="G575" s="143"/>
      <c r="H575" s="143"/>
      <c r="I575" s="143"/>
      <c r="J575" s="143"/>
    </row>
    <row r="576" spans="1:10" s="142" customFormat="1" x14ac:dyDescent="0.3">
      <c r="A576" s="143"/>
      <c r="B576" s="143"/>
      <c r="C576" s="143"/>
      <c r="D576" s="143"/>
      <c r="E576" s="143"/>
      <c r="F576" s="143"/>
      <c r="G576" s="143"/>
      <c r="H576" s="143"/>
      <c r="I576" s="143"/>
      <c r="J576" s="143"/>
    </row>
    <row r="577" spans="1:10" s="142" customFormat="1" x14ac:dyDescent="0.3">
      <c r="A577" s="143"/>
      <c r="B577" s="143"/>
      <c r="C577" s="143"/>
      <c r="D577" s="143"/>
      <c r="E577" s="143"/>
      <c r="F577" s="143"/>
      <c r="G577" s="143"/>
      <c r="H577" s="143"/>
      <c r="I577" s="143"/>
      <c r="J577" s="143"/>
    </row>
    <row r="578" spans="1:10" s="142" customFormat="1" x14ac:dyDescent="0.3">
      <c r="A578" s="143"/>
      <c r="B578" s="143"/>
      <c r="C578" s="143"/>
      <c r="D578" s="143"/>
      <c r="E578" s="143"/>
      <c r="F578" s="143"/>
      <c r="G578" s="143"/>
      <c r="H578" s="143"/>
      <c r="I578" s="143"/>
      <c r="J578" s="143"/>
    </row>
    <row r="579" spans="1:10" s="142" customFormat="1" x14ac:dyDescent="0.3">
      <c r="A579" s="143"/>
      <c r="B579" s="143"/>
      <c r="C579" s="143"/>
      <c r="D579" s="143"/>
      <c r="E579" s="143"/>
      <c r="F579" s="143"/>
      <c r="G579" s="143"/>
      <c r="H579" s="143"/>
      <c r="I579" s="143"/>
      <c r="J579" s="143"/>
    </row>
    <row r="580" spans="1:10" s="142" customFormat="1" x14ac:dyDescent="0.3">
      <c r="A580" s="143"/>
      <c r="B580" s="143"/>
      <c r="C580" s="143"/>
      <c r="D580" s="143"/>
      <c r="E580" s="143"/>
      <c r="F580" s="143"/>
      <c r="G580" s="143"/>
      <c r="H580" s="143"/>
      <c r="I580" s="143"/>
      <c r="J580" s="143"/>
    </row>
    <row r="581" spans="1:10" s="142" customFormat="1" x14ac:dyDescent="0.3">
      <c r="A581" s="143"/>
      <c r="B581" s="143"/>
      <c r="C581" s="143"/>
      <c r="D581" s="143"/>
      <c r="E581" s="143"/>
      <c r="F581" s="143"/>
      <c r="G581" s="143"/>
      <c r="H581" s="143"/>
      <c r="I581" s="143"/>
      <c r="J581" s="143"/>
    </row>
    <row r="582" spans="1:10" s="142" customFormat="1" x14ac:dyDescent="0.3">
      <c r="A582" s="143"/>
      <c r="B582" s="143"/>
      <c r="C582" s="143"/>
      <c r="D582" s="143"/>
      <c r="E582" s="143"/>
      <c r="F582" s="143"/>
      <c r="G582" s="143"/>
      <c r="H582" s="143"/>
      <c r="I582" s="143"/>
      <c r="J582" s="143"/>
    </row>
    <row r="583" spans="1:10" s="142" customFormat="1" x14ac:dyDescent="0.3">
      <c r="A583" s="143"/>
      <c r="B583" s="143"/>
      <c r="C583" s="143"/>
      <c r="D583" s="143"/>
      <c r="E583" s="143"/>
      <c r="F583" s="143"/>
      <c r="G583" s="143"/>
      <c r="H583" s="143"/>
      <c r="I583" s="143"/>
      <c r="J583" s="143"/>
    </row>
    <row r="584" spans="1:10" s="142" customFormat="1" x14ac:dyDescent="0.3">
      <c r="A584" s="143"/>
      <c r="B584" s="143"/>
      <c r="C584" s="143"/>
      <c r="D584" s="143"/>
      <c r="E584" s="143"/>
      <c r="F584" s="143"/>
      <c r="G584" s="143"/>
      <c r="H584" s="143"/>
      <c r="I584" s="143"/>
      <c r="J584" s="143"/>
    </row>
    <row r="585" spans="1:10" s="142" customFormat="1" x14ac:dyDescent="0.3">
      <c r="A585" s="143"/>
      <c r="B585" s="143"/>
      <c r="C585" s="143"/>
      <c r="D585" s="143"/>
      <c r="E585" s="143"/>
      <c r="F585" s="143"/>
      <c r="G585" s="143"/>
      <c r="H585" s="143"/>
      <c r="I585" s="143"/>
      <c r="J585" s="143"/>
    </row>
    <row r="586" spans="1:10" s="142" customFormat="1" x14ac:dyDescent="0.3">
      <c r="A586" s="143"/>
      <c r="B586" s="143"/>
      <c r="C586" s="143"/>
      <c r="D586" s="143"/>
      <c r="E586" s="143"/>
      <c r="F586" s="143"/>
      <c r="G586" s="143"/>
      <c r="H586" s="143"/>
      <c r="I586" s="143"/>
      <c r="J586" s="143"/>
    </row>
    <row r="587" spans="1:10" s="142" customFormat="1" x14ac:dyDescent="0.3">
      <c r="A587" s="143"/>
      <c r="B587" s="143"/>
      <c r="C587" s="143"/>
      <c r="D587" s="143"/>
      <c r="E587" s="143"/>
      <c r="F587" s="143"/>
      <c r="G587" s="143"/>
      <c r="H587" s="143"/>
      <c r="I587" s="143"/>
      <c r="J587" s="143"/>
    </row>
    <row r="588" spans="1:10" s="142" customFormat="1" x14ac:dyDescent="0.3">
      <c r="A588" s="143"/>
      <c r="B588" s="143"/>
      <c r="C588" s="143"/>
      <c r="D588" s="143"/>
      <c r="E588" s="143"/>
      <c r="F588" s="143"/>
      <c r="G588" s="143"/>
      <c r="H588" s="143"/>
      <c r="I588" s="143"/>
      <c r="J588" s="143"/>
    </row>
    <row r="589" spans="1:10" s="142" customFormat="1" x14ac:dyDescent="0.3">
      <c r="A589" s="143"/>
      <c r="B589" s="143"/>
      <c r="C589" s="143"/>
      <c r="D589" s="143"/>
      <c r="E589" s="143"/>
      <c r="F589" s="143"/>
      <c r="G589" s="143"/>
      <c r="H589" s="143"/>
      <c r="I589" s="143"/>
      <c r="J589" s="143"/>
    </row>
    <row r="590" spans="1:10" s="142" customFormat="1" x14ac:dyDescent="0.3">
      <c r="A590" s="143"/>
      <c r="B590" s="143"/>
      <c r="C590" s="143"/>
      <c r="D590" s="143"/>
      <c r="E590" s="143"/>
      <c r="F590" s="143"/>
      <c r="G590" s="143"/>
      <c r="H590" s="143"/>
      <c r="I590" s="143"/>
      <c r="J590" s="143"/>
    </row>
    <row r="591" spans="1:10" s="142" customFormat="1" x14ac:dyDescent="0.3">
      <c r="A591" s="143"/>
      <c r="B591" s="143"/>
      <c r="C591" s="143"/>
      <c r="D591" s="143"/>
      <c r="E591" s="143"/>
      <c r="F591" s="143"/>
      <c r="G591" s="143"/>
      <c r="H591" s="143"/>
      <c r="I591" s="143"/>
      <c r="J591" s="143"/>
    </row>
    <row r="592" spans="1:10" s="142" customFormat="1" x14ac:dyDescent="0.3">
      <c r="A592" s="143"/>
      <c r="B592" s="143"/>
      <c r="C592" s="143"/>
      <c r="D592" s="143"/>
      <c r="E592" s="143"/>
      <c r="F592" s="143"/>
      <c r="G592" s="143"/>
      <c r="H592" s="143"/>
      <c r="I592" s="143"/>
      <c r="J592" s="143"/>
    </row>
    <row r="593" spans="1:10" s="142" customFormat="1" x14ac:dyDescent="0.3">
      <c r="A593" s="143"/>
      <c r="B593" s="143"/>
      <c r="C593" s="143"/>
      <c r="D593" s="143"/>
      <c r="E593" s="143"/>
      <c r="F593" s="143"/>
      <c r="G593" s="143"/>
      <c r="H593" s="143"/>
      <c r="I593" s="143"/>
      <c r="J593" s="143"/>
    </row>
    <row r="594" spans="1:10" s="142" customFormat="1" x14ac:dyDescent="0.3">
      <c r="A594" s="143"/>
      <c r="B594" s="143"/>
      <c r="C594" s="143"/>
      <c r="D594" s="143"/>
      <c r="E594" s="143"/>
      <c r="F594" s="143"/>
      <c r="G594" s="143"/>
      <c r="H594" s="143"/>
      <c r="I594" s="143"/>
      <c r="J594" s="143"/>
    </row>
    <row r="595" spans="1:10" s="142" customFormat="1" x14ac:dyDescent="0.3">
      <c r="A595" s="143"/>
      <c r="B595" s="143"/>
      <c r="C595" s="143"/>
      <c r="D595" s="143"/>
      <c r="E595" s="143"/>
      <c r="F595" s="143"/>
      <c r="G595" s="143"/>
      <c r="H595" s="143"/>
      <c r="I595" s="143"/>
      <c r="J595" s="143"/>
    </row>
    <row r="596" spans="1:10" s="142" customFormat="1" x14ac:dyDescent="0.3">
      <c r="A596" s="143"/>
      <c r="B596" s="143"/>
      <c r="C596" s="143"/>
      <c r="D596" s="143"/>
      <c r="E596" s="143"/>
      <c r="F596" s="143"/>
      <c r="G596" s="143"/>
      <c r="H596" s="143"/>
      <c r="I596" s="143"/>
      <c r="J596" s="143"/>
    </row>
    <row r="597" spans="1:10" s="142" customFormat="1" x14ac:dyDescent="0.3">
      <c r="A597" s="143"/>
      <c r="B597" s="143"/>
      <c r="C597" s="143"/>
      <c r="D597" s="143"/>
      <c r="E597" s="143"/>
      <c r="F597" s="143"/>
      <c r="G597" s="143"/>
      <c r="H597" s="143"/>
      <c r="I597" s="143"/>
      <c r="J597" s="143"/>
    </row>
    <row r="598" spans="1:10" s="142" customFormat="1" x14ac:dyDescent="0.3">
      <c r="A598" s="143"/>
      <c r="B598" s="143"/>
      <c r="C598" s="143"/>
      <c r="D598" s="143"/>
      <c r="E598" s="143"/>
      <c r="F598" s="143"/>
      <c r="G598" s="143"/>
      <c r="H598" s="143"/>
      <c r="I598" s="143"/>
      <c r="J598" s="143"/>
    </row>
    <row r="599" spans="1:10" s="142" customFormat="1" x14ac:dyDescent="0.3">
      <c r="A599" s="143"/>
      <c r="B599" s="143"/>
      <c r="C599" s="143"/>
      <c r="D599" s="143"/>
      <c r="E599" s="143"/>
      <c r="F599" s="143"/>
      <c r="G599" s="143"/>
      <c r="H599" s="143"/>
      <c r="I599" s="143"/>
      <c r="J599" s="143"/>
    </row>
    <row r="600" spans="1:10" s="142" customFormat="1" x14ac:dyDescent="0.3">
      <c r="A600" s="143"/>
      <c r="B600" s="143"/>
      <c r="C600" s="143"/>
      <c r="D600" s="143"/>
      <c r="E600" s="143"/>
      <c r="F600" s="143"/>
      <c r="G600" s="143"/>
      <c r="H600" s="143"/>
      <c r="I600" s="143"/>
      <c r="J600" s="143"/>
    </row>
    <row r="601" spans="1:10" s="142" customFormat="1" x14ac:dyDescent="0.3">
      <c r="A601" s="143"/>
      <c r="B601" s="143"/>
      <c r="C601" s="143"/>
      <c r="D601" s="143"/>
      <c r="E601" s="143"/>
      <c r="F601" s="143"/>
      <c r="G601" s="143"/>
      <c r="H601" s="143"/>
      <c r="I601" s="143"/>
      <c r="J601" s="143"/>
    </row>
    <row r="602" spans="1:10" s="142" customFormat="1" x14ac:dyDescent="0.3">
      <c r="A602" s="143"/>
      <c r="B602" s="143"/>
      <c r="C602" s="143"/>
      <c r="D602" s="143"/>
      <c r="E602" s="143"/>
      <c r="F602" s="143"/>
      <c r="G602" s="143"/>
      <c r="H602" s="143"/>
      <c r="I602" s="143"/>
      <c r="J602" s="143"/>
    </row>
    <row r="603" spans="1:10" s="142" customFormat="1" x14ac:dyDescent="0.3">
      <c r="A603" s="143"/>
      <c r="B603" s="143"/>
      <c r="C603" s="143"/>
      <c r="D603" s="143"/>
      <c r="E603" s="143"/>
      <c r="F603" s="143"/>
      <c r="G603" s="143"/>
      <c r="H603" s="143"/>
      <c r="I603" s="143"/>
      <c r="J603" s="143"/>
    </row>
    <row r="604" spans="1:10" s="142" customFormat="1" x14ac:dyDescent="0.3">
      <c r="A604" s="143"/>
      <c r="B604" s="143"/>
      <c r="C604" s="143"/>
      <c r="D604" s="143"/>
      <c r="E604" s="143"/>
      <c r="F604" s="143"/>
      <c r="G604" s="143"/>
      <c r="H604" s="143"/>
      <c r="I604" s="143"/>
      <c r="J604" s="143"/>
    </row>
    <row r="605" spans="1:10" s="142" customFormat="1" x14ac:dyDescent="0.3">
      <c r="A605" s="143"/>
      <c r="B605" s="143"/>
      <c r="C605" s="143"/>
      <c r="D605" s="143"/>
      <c r="E605" s="143"/>
      <c r="F605" s="143"/>
      <c r="G605" s="143"/>
      <c r="H605" s="143"/>
      <c r="I605" s="143"/>
      <c r="J605" s="143"/>
    </row>
    <row r="606" spans="1:10" s="142" customFormat="1" x14ac:dyDescent="0.3">
      <c r="A606" s="143"/>
      <c r="B606" s="143"/>
      <c r="C606" s="143"/>
      <c r="D606" s="143"/>
      <c r="E606" s="143"/>
      <c r="F606" s="143"/>
      <c r="G606" s="143"/>
      <c r="H606" s="143"/>
      <c r="I606" s="143"/>
      <c r="J606" s="143"/>
    </row>
    <row r="607" spans="1:10" s="142" customFormat="1" x14ac:dyDescent="0.3">
      <c r="A607" s="143"/>
      <c r="B607" s="143"/>
      <c r="C607" s="143"/>
      <c r="D607" s="143"/>
      <c r="E607" s="143"/>
      <c r="F607" s="143"/>
      <c r="G607" s="143"/>
      <c r="H607" s="143"/>
      <c r="I607" s="143"/>
      <c r="J607" s="143"/>
    </row>
    <row r="608" spans="1:10" s="142" customFormat="1" x14ac:dyDescent="0.3">
      <c r="A608" s="143"/>
      <c r="B608" s="143"/>
      <c r="C608" s="143"/>
      <c r="D608" s="143"/>
      <c r="E608" s="143"/>
      <c r="F608" s="143"/>
      <c r="G608" s="143"/>
      <c r="H608" s="143"/>
      <c r="I608" s="143"/>
      <c r="J608" s="143"/>
    </row>
    <row r="609" spans="1:10" s="142" customFormat="1" x14ac:dyDescent="0.3">
      <c r="A609" s="143"/>
      <c r="B609" s="143"/>
      <c r="C609" s="143"/>
      <c r="D609" s="143"/>
      <c r="E609" s="143"/>
      <c r="F609" s="143"/>
      <c r="G609" s="143"/>
      <c r="H609" s="143"/>
      <c r="I609" s="143"/>
      <c r="J609" s="143"/>
    </row>
    <row r="610" spans="1:10" s="142" customFormat="1" x14ac:dyDescent="0.3">
      <c r="A610" s="143"/>
      <c r="B610" s="143"/>
      <c r="C610" s="143"/>
      <c r="D610" s="143"/>
      <c r="E610" s="143"/>
      <c r="F610" s="143"/>
      <c r="G610" s="143"/>
      <c r="H610" s="143"/>
      <c r="I610" s="143"/>
      <c r="J610" s="143"/>
    </row>
    <row r="611" spans="1:10" s="142" customFormat="1" x14ac:dyDescent="0.3">
      <c r="A611" s="143"/>
      <c r="B611" s="143"/>
      <c r="C611" s="143"/>
      <c r="D611" s="143"/>
      <c r="E611" s="143"/>
      <c r="F611" s="143"/>
      <c r="G611" s="143"/>
      <c r="H611" s="143"/>
      <c r="I611" s="143"/>
      <c r="J611" s="143"/>
    </row>
    <row r="612" spans="1:10" s="142" customFormat="1" x14ac:dyDescent="0.3">
      <c r="A612" s="143"/>
      <c r="B612" s="143"/>
      <c r="C612" s="143"/>
      <c r="D612" s="143"/>
      <c r="E612" s="143"/>
      <c r="F612" s="143"/>
      <c r="G612" s="143"/>
      <c r="H612" s="143"/>
      <c r="I612" s="143"/>
      <c r="J612" s="143"/>
    </row>
    <row r="613" spans="1:10" s="142" customFormat="1" x14ac:dyDescent="0.3">
      <c r="A613" s="143"/>
      <c r="B613" s="143"/>
      <c r="C613" s="143"/>
      <c r="D613" s="143"/>
      <c r="E613" s="143"/>
      <c r="F613" s="143"/>
      <c r="G613" s="143"/>
      <c r="H613" s="143"/>
      <c r="I613" s="143"/>
      <c r="J613" s="143"/>
    </row>
    <row r="614" spans="1:10" s="142" customFormat="1" x14ac:dyDescent="0.3">
      <c r="A614" s="143"/>
      <c r="B614" s="143"/>
      <c r="C614" s="143"/>
      <c r="D614" s="143"/>
      <c r="E614" s="143"/>
      <c r="F614" s="143"/>
      <c r="G614" s="143"/>
      <c r="H614" s="143"/>
      <c r="I614" s="143"/>
      <c r="J614" s="143"/>
    </row>
    <row r="615" spans="1:10" s="142" customFormat="1" x14ac:dyDescent="0.3">
      <c r="A615" s="143"/>
      <c r="B615" s="143"/>
      <c r="C615" s="143"/>
      <c r="D615" s="143"/>
      <c r="E615" s="143"/>
      <c r="F615" s="143"/>
      <c r="G615" s="143"/>
      <c r="H615" s="143"/>
      <c r="I615" s="143"/>
      <c r="J615" s="143"/>
    </row>
    <row r="616" spans="1:10" s="142" customFormat="1" x14ac:dyDescent="0.3">
      <c r="A616" s="143"/>
      <c r="B616" s="143"/>
      <c r="C616" s="143"/>
      <c r="D616" s="143"/>
      <c r="E616" s="143"/>
      <c r="F616" s="143"/>
      <c r="G616" s="143"/>
      <c r="H616" s="143"/>
      <c r="I616" s="143"/>
      <c r="J616" s="143"/>
    </row>
    <row r="617" spans="1:10" s="142" customFormat="1" x14ac:dyDescent="0.3">
      <c r="A617" s="143"/>
      <c r="B617" s="143"/>
      <c r="C617" s="143"/>
      <c r="D617" s="143"/>
      <c r="E617" s="143"/>
      <c r="F617" s="143"/>
      <c r="G617" s="143"/>
      <c r="H617" s="143"/>
      <c r="I617" s="143"/>
      <c r="J617" s="143"/>
    </row>
    <row r="618" spans="1:10" s="142" customFormat="1" x14ac:dyDescent="0.3">
      <c r="A618" s="143"/>
      <c r="B618" s="143"/>
      <c r="C618" s="143"/>
      <c r="D618" s="143"/>
      <c r="E618" s="143"/>
      <c r="F618" s="143"/>
      <c r="G618" s="143"/>
      <c r="H618" s="143"/>
      <c r="I618" s="143"/>
      <c r="J618" s="143"/>
    </row>
    <row r="619" spans="1:10" s="142" customFormat="1" x14ac:dyDescent="0.3">
      <c r="A619" s="143"/>
      <c r="B619" s="143"/>
      <c r="C619" s="143"/>
      <c r="D619" s="143"/>
      <c r="E619" s="143"/>
      <c r="F619" s="143"/>
      <c r="G619" s="143"/>
      <c r="H619" s="143"/>
      <c r="I619" s="143"/>
      <c r="J619" s="143"/>
    </row>
    <row r="620" spans="1:10" s="142" customFormat="1" x14ac:dyDescent="0.3">
      <c r="A620" s="143"/>
      <c r="B620" s="143"/>
      <c r="C620" s="143"/>
      <c r="D620" s="143"/>
      <c r="E620" s="143"/>
      <c r="F620" s="143"/>
      <c r="G620" s="143"/>
      <c r="H620" s="143"/>
      <c r="I620" s="143"/>
      <c r="J620" s="143"/>
    </row>
    <row r="621" spans="1:10" s="142" customFormat="1" x14ac:dyDescent="0.3">
      <c r="A621" s="143"/>
      <c r="B621" s="143"/>
      <c r="C621" s="143"/>
      <c r="D621" s="143"/>
      <c r="E621" s="143"/>
      <c r="F621" s="143"/>
      <c r="G621" s="143"/>
      <c r="H621" s="143"/>
      <c r="I621" s="143"/>
      <c r="J621" s="143"/>
    </row>
    <row r="622" spans="1:10" s="142" customFormat="1" x14ac:dyDescent="0.3">
      <c r="A622" s="143"/>
      <c r="B622" s="143"/>
      <c r="C622" s="143"/>
      <c r="D622" s="143"/>
      <c r="E622" s="143"/>
      <c r="F622" s="143"/>
      <c r="G622" s="143"/>
      <c r="H622" s="143"/>
      <c r="I622" s="143"/>
      <c r="J622" s="143"/>
    </row>
    <row r="623" spans="1:10" s="142" customFormat="1" x14ac:dyDescent="0.3">
      <c r="A623" s="143"/>
      <c r="B623" s="143"/>
      <c r="C623" s="143"/>
      <c r="D623" s="143"/>
      <c r="E623" s="143"/>
      <c r="F623" s="143"/>
      <c r="G623" s="143"/>
      <c r="H623" s="143"/>
      <c r="I623" s="143"/>
      <c r="J623" s="143"/>
    </row>
    <row r="624" spans="1:10" s="142" customFormat="1" x14ac:dyDescent="0.3">
      <c r="A624" s="143"/>
      <c r="B624" s="143"/>
      <c r="C624" s="143"/>
      <c r="D624" s="143"/>
      <c r="E624" s="143"/>
      <c r="F624" s="143"/>
      <c r="G624" s="143"/>
      <c r="H624" s="143"/>
      <c r="I624" s="143"/>
      <c r="J624" s="143"/>
    </row>
    <row r="625" spans="1:10" s="142" customFormat="1" x14ac:dyDescent="0.3">
      <c r="A625" s="143"/>
      <c r="B625" s="143"/>
      <c r="C625" s="143"/>
      <c r="D625" s="143"/>
      <c r="E625" s="143"/>
      <c r="F625" s="143"/>
      <c r="G625" s="143"/>
      <c r="H625" s="143"/>
      <c r="I625" s="143"/>
      <c r="J625" s="143"/>
    </row>
    <row r="626" spans="1:10" s="142" customFormat="1" x14ac:dyDescent="0.3">
      <c r="A626" s="143"/>
      <c r="B626" s="143"/>
      <c r="C626" s="143"/>
      <c r="D626" s="143"/>
      <c r="E626" s="143"/>
      <c r="F626" s="143"/>
      <c r="G626" s="143"/>
      <c r="H626" s="143"/>
      <c r="I626" s="143"/>
      <c r="J626" s="143"/>
    </row>
    <row r="627" spans="1:10" s="142" customFormat="1" x14ac:dyDescent="0.3">
      <c r="A627" s="143"/>
      <c r="B627" s="143"/>
      <c r="C627" s="143"/>
      <c r="D627" s="143"/>
      <c r="E627" s="143"/>
      <c r="F627" s="143"/>
      <c r="G627" s="143"/>
      <c r="H627" s="143"/>
      <c r="I627" s="143"/>
      <c r="J627" s="143"/>
    </row>
    <row r="628" spans="1:10" s="142" customFormat="1" x14ac:dyDescent="0.3">
      <c r="A628" s="143"/>
      <c r="B628" s="143"/>
      <c r="C628" s="143"/>
      <c r="D628" s="143"/>
      <c r="E628" s="143"/>
      <c r="F628" s="143"/>
      <c r="G628" s="143"/>
      <c r="H628" s="143"/>
      <c r="I628" s="143"/>
      <c r="J628" s="143"/>
    </row>
    <row r="629" spans="1:10" s="142" customFormat="1" x14ac:dyDescent="0.3">
      <c r="A629" s="143"/>
      <c r="B629" s="143"/>
      <c r="C629" s="143"/>
      <c r="D629" s="143"/>
      <c r="E629" s="143"/>
      <c r="F629" s="143"/>
      <c r="G629" s="143"/>
      <c r="H629" s="143"/>
      <c r="I629" s="143"/>
      <c r="J629" s="143"/>
    </row>
    <row r="630" spans="1:10" s="142" customFormat="1" x14ac:dyDescent="0.3">
      <c r="A630" s="143"/>
      <c r="B630" s="143"/>
      <c r="C630" s="143"/>
      <c r="D630" s="143"/>
      <c r="E630" s="143"/>
      <c r="F630" s="143"/>
      <c r="G630" s="143"/>
      <c r="H630" s="143"/>
      <c r="I630" s="143"/>
      <c r="J630" s="143"/>
    </row>
    <row r="631" spans="1:10" s="142" customFormat="1" x14ac:dyDescent="0.3">
      <c r="A631" s="143"/>
      <c r="B631" s="143"/>
      <c r="C631" s="143"/>
      <c r="D631" s="143"/>
      <c r="E631" s="143"/>
      <c r="F631" s="143"/>
      <c r="G631" s="143"/>
      <c r="H631" s="143"/>
      <c r="I631" s="143"/>
      <c r="J631" s="143"/>
    </row>
    <row r="632" spans="1:10" s="142" customFormat="1" x14ac:dyDescent="0.3">
      <c r="A632" s="143"/>
      <c r="B632" s="143"/>
      <c r="C632" s="143"/>
      <c r="D632" s="143"/>
      <c r="E632" s="143"/>
      <c r="F632" s="143"/>
      <c r="G632" s="143"/>
      <c r="H632" s="143"/>
      <c r="I632" s="143"/>
      <c r="J632" s="143"/>
    </row>
    <row r="633" spans="1:10" s="142" customFormat="1" x14ac:dyDescent="0.3">
      <c r="A633" s="143"/>
      <c r="B633" s="143"/>
      <c r="C633" s="143"/>
      <c r="D633" s="143"/>
      <c r="E633" s="143"/>
      <c r="F633" s="143"/>
      <c r="G633" s="143"/>
      <c r="H633" s="143"/>
      <c r="I633" s="143"/>
      <c r="J633" s="143"/>
    </row>
    <row r="634" spans="1:10" s="142" customFormat="1" x14ac:dyDescent="0.3">
      <c r="A634" s="143"/>
      <c r="B634" s="143"/>
      <c r="C634" s="143"/>
      <c r="D634" s="143"/>
      <c r="E634" s="143"/>
      <c r="F634" s="143"/>
      <c r="G634" s="143"/>
      <c r="H634" s="143"/>
      <c r="I634" s="143"/>
      <c r="J634" s="143"/>
    </row>
    <row r="635" spans="1:10" s="142" customFormat="1" x14ac:dyDescent="0.3">
      <c r="A635" s="143"/>
      <c r="B635" s="143"/>
      <c r="C635" s="143"/>
      <c r="D635" s="143"/>
      <c r="E635" s="143"/>
      <c r="F635" s="143"/>
      <c r="G635" s="143"/>
      <c r="H635" s="143"/>
      <c r="I635" s="143"/>
      <c r="J635" s="143"/>
    </row>
    <row r="636" spans="1:10" s="142" customFormat="1" x14ac:dyDescent="0.3">
      <c r="A636" s="143"/>
      <c r="B636" s="143"/>
      <c r="C636" s="143"/>
      <c r="D636" s="143"/>
      <c r="E636" s="143"/>
      <c r="F636" s="143"/>
      <c r="G636" s="143"/>
      <c r="H636" s="143"/>
      <c r="I636" s="143"/>
      <c r="J636" s="143"/>
    </row>
    <row r="637" spans="1:10" s="142" customFormat="1" x14ac:dyDescent="0.3">
      <c r="A637" s="143"/>
      <c r="B637" s="143"/>
      <c r="C637" s="143"/>
      <c r="D637" s="143"/>
      <c r="E637" s="143"/>
      <c r="F637" s="143"/>
      <c r="G637" s="143"/>
      <c r="H637" s="143"/>
      <c r="I637" s="143"/>
      <c r="J637" s="143"/>
    </row>
    <row r="638" spans="1:10" s="142" customFormat="1" x14ac:dyDescent="0.3">
      <c r="A638" s="143"/>
      <c r="B638" s="143"/>
      <c r="C638" s="143"/>
      <c r="D638" s="143"/>
      <c r="E638" s="143"/>
      <c r="F638" s="143"/>
      <c r="G638" s="143"/>
      <c r="H638" s="143"/>
      <c r="I638" s="143"/>
      <c r="J638" s="143"/>
    </row>
    <row r="639" spans="1:10" s="142" customFormat="1" x14ac:dyDescent="0.3">
      <c r="A639" s="143"/>
      <c r="B639" s="143"/>
      <c r="C639" s="143"/>
      <c r="D639" s="143"/>
      <c r="E639" s="143"/>
      <c r="F639" s="143"/>
      <c r="G639" s="143"/>
      <c r="H639" s="143"/>
      <c r="I639" s="143"/>
      <c r="J639" s="143"/>
    </row>
    <row r="640" spans="1:10" s="142" customFormat="1" x14ac:dyDescent="0.3">
      <c r="A640" s="143"/>
      <c r="B640" s="143"/>
      <c r="C640" s="143"/>
      <c r="D640" s="143"/>
      <c r="E640" s="143"/>
      <c r="F640" s="143"/>
      <c r="G640" s="143"/>
      <c r="H640" s="143"/>
      <c r="I640" s="143"/>
      <c r="J640" s="143"/>
    </row>
    <row r="641" spans="1:10" s="142" customFormat="1" x14ac:dyDescent="0.3">
      <c r="A641" s="143"/>
      <c r="B641" s="143"/>
      <c r="C641" s="143"/>
      <c r="D641" s="143"/>
      <c r="E641" s="143"/>
      <c r="F641" s="143"/>
      <c r="G641" s="143"/>
      <c r="H641" s="143"/>
      <c r="I641" s="143"/>
      <c r="J641" s="143"/>
    </row>
    <row r="642" spans="1:10" s="142" customFormat="1" x14ac:dyDescent="0.3">
      <c r="A642" s="143"/>
      <c r="B642" s="143"/>
      <c r="C642" s="143"/>
      <c r="D642" s="143"/>
      <c r="E642" s="143"/>
      <c r="F642" s="143"/>
      <c r="G642" s="143"/>
      <c r="H642" s="143"/>
      <c r="I642" s="143"/>
      <c r="J642" s="143"/>
    </row>
    <row r="643" spans="1:10" s="142" customFormat="1" x14ac:dyDescent="0.3">
      <c r="A643" s="143"/>
      <c r="B643" s="143"/>
      <c r="C643" s="143"/>
      <c r="D643" s="143"/>
      <c r="E643" s="143"/>
      <c r="F643" s="143"/>
      <c r="G643" s="143"/>
      <c r="H643" s="143"/>
      <c r="I643" s="143"/>
      <c r="J643" s="143"/>
    </row>
    <row r="644" spans="1:10" s="142" customFormat="1" x14ac:dyDescent="0.3">
      <c r="A644" s="143"/>
      <c r="B644" s="143"/>
      <c r="C644" s="143"/>
      <c r="D644" s="143"/>
      <c r="E644" s="143"/>
      <c r="F644" s="143"/>
      <c r="G644" s="143"/>
      <c r="H644" s="143"/>
      <c r="I644" s="143"/>
      <c r="J644" s="143"/>
    </row>
    <row r="645" spans="1:10" s="142" customFormat="1" x14ac:dyDescent="0.3">
      <c r="A645" s="143"/>
      <c r="B645" s="143"/>
      <c r="C645" s="143"/>
      <c r="D645" s="143"/>
      <c r="E645" s="143"/>
      <c r="F645" s="143"/>
      <c r="G645" s="143"/>
      <c r="H645" s="143"/>
      <c r="I645" s="143"/>
      <c r="J645" s="143"/>
    </row>
    <row r="646" spans="1:10" s="142" customFormat="1" x14ac:dyDescent="0.3">
      <c r="A646" s="143"/>
      <c r="B646" s="143"/>
      <c r="C646" s="143"/>
      <c r="D646" s="143"/>
      <c r="E646" s="143"/>
      <c r="F646" s="143"/>
      <c r="G646" s="143"/>
      <c r="H646" s="143"/>
      <c r="I646" s="143"/>
      <c r="J646" s="143"/>
    </row>
    <row r="647" spans="1:10" s="142" customFormat="1" x14ac:dyDescent="0.3">
      <c r="A647" s="143"/>
      <c r="B647" s="143"/>
      <c r="C647" s="143"/>
      <c r="D647" s="143"/>
      <c r="E647" s="143"/>
      <c r="F647" s="143"/>
      <c r="G647" s="143"/>
      <c r="H647" s="143"/>
      <c r="I647" s="143"/>
      <c r="J647" s="143"/>
    </row>
    <row r="648" spans="1:10" s="142" customFormat="1" x14ac:dyDescent="0.3">
      <c r="A648" s="143"/>
      <c r="B648" s="143"/>
      <c r="C648" s="143"/>
      <c r="D648" s="143"/>
      <c r="E648" s="143"/>
      <c r="F648" s="143"/>
      <c r="G648" s="143"/>
      <c r="H648" s="143"/>
      <c r="I648" s="143"/>
      <c r="J648" s="143"/>
    </row>
    <row r="649" spans="1:10" s="142" customFormat="1" x14ac:dyDescent="0.3">
      <c r="A649" s="143"/>
      <c r="B649" s="143"/>
      <c r="C649" s="143"/>
      <c r="D649" s="143"/>
      <c r="E649" s="143"/>
      <c r="F649" s="143"/>
      <c r="G649" s="143"/>
      <c r="H649" s="143"/>
      <c r="I649" s="143"/>
      <c r="J649" s="143"/>
    </row>
    <row r="650" spans="1:10" s="142" customFormat="1" x14ac:dyDescent="0.3">
      <c r="A650" s="143"/>
      <c r="B650" s="143"/>
      <c r="C650" s="143"/>
      <c r="D650" s="143"/>
      <c r="E650" s="143"/>
      <c r="F650" s="143"/>
      <c r="G650" s="143"/>
      <c r="H650" s="143"/>
      <c r="I650" s="143"/>
      <c r="J650" s="143"/>
    </row>
    <row r="651" spans="1:10" s="142" customFormat="1" x14ac:dyDescent="0.3">
      <c r="A651" s="143"/>
      <c r="B651" s="143"/>
      <c r="C651" s="143"/>
      <c r="D651" s="143"/>
      <c r="E651" s="143"/>
      <c r="F651" s="143"/>
      <c r="G651" s="143"/>
      <c r="H651" s="143"/>
      <c r="I651" s="143"/>
      <c r="J651" s="143"/>
    </row>
    <row r="652" spans="1:10" s="142" customFormat="1" x14ac:dyDescent="0.3">
      <c r="A652" s="143"/>
      <c r="B652" s="143"/>
      <c r="C652" s="143"/>
      <c r="D652" s="143"/>
      <c r="E652" s="143"/>
      <c r="F652" s="143"/>
      <c r="G652" s="143"/>
      <c r="H652" s="143"/>
      <c r="I652" s="143"/>
      <c r="J652" s="143"/>
    </row>
    <row r="653" spans="1:10" s="142" customFormat="1" x14ac:dyDescent="0.3">
      <c r="A653" s="143"/>
      <c r="B653" s="143"/>
      <c r="C653" s="143"/>
      <c r="D653" s="143"/>
      <c r="E653" s="143"/>
      <c r="F653" s="143"/>
      <c r="G653" s="143"/>
      <c r="H653" s="143"/>
      <c r="I653" s="143"/>
      <c r="J653" s="143"/>
    </row>
    <row r="654" spans="1:10" s="142" customFormat="1" x14ac:dyDescent="0.3">
      <c r="A654" s="143"/>
      <c r="B654" s="143"/>
      <c r="C654" s="143"/>
      <c r="D654" s="143"/>
      <c r="E654" s="143"/>
      <c r="F654" s="143"/>
      <c r="G654" s="143"/>
      <c r="H654" s="143"/>
      <c r="I654" s="143"/>
      <c r="J654" s="143"/>
    </row>
    <row r="655" spans="1:10" s="142" customFormat="1" x14ac:dyDescent="0.3">
      <c r="A655" s="143"/>
      <c r="B655" s="143"/>
      <c r="C655" s="143"/>
      <c r="D655" s="143"/>
      <c r="E655" s="143"/>
      <c r="F655" s="143"/>
      <c r="G655" s="143"/>
      <c r="H655" s="143"/>
      <c r="I655" s="143"/>
      <c r="J655" s="143"/>
    </row>
    <row r="656" spans="1:10" s="142" customFormat="1" x14ac:dyDescent="0.3">
      <c r="A656" s="143"/>
      <c r="B656" s="143"/>
      <c r="C656" s="143"/>
      <c r="D656" s="143"/>
      <c r="E656" s="143"/>
      <c r="F656" s="143"/>
      <c r="G656" s="143"/>
      <c r="H656" s="143"/>
      <c r="I656" s="143"/>
      <c r="J656" s="143"/>
    </row>
    <row r="657" spans="1:10" s="142" customFormat="1" x14ac:dyDescent="0.3">
      <c r="A657" s="143"/>
      <c r="B657" s="143"/>
      <c r="C657" s="143"/>
      <c r="D657" s="143"/>
      <c r="E657" s="143"/>
      <c r="F657" s="143"/>
      <c r="G657" s="143"/>
      <c r="H657" s="143"/>
      <c r="I657" s="143"/>
      <c r="J657" s="143"/>
    </row>
    <row r="658" spans="1:10" s="142" customFormat="1" x14ac:dyDescent="0.3">
      <c r="A658" s="143"/>
      <c r="B658" s="143"/>
      <c r="C658" s="143"/>
      <c r="D658" s="143"/>
      <c r="E658" s="143"/>
      <c r="F658" s="143"/>
      <c r="G658" s="143"/>
      <c r="H658" s="143"/>
      <c r="I658" s="143"/>
      <c r="J658" s="143"/>
    </row>
    <row r="659" spans="1:10" s="142" customFormat="1" x14ac:dyDescent="0.3">
      <c r="A659" s="143"/>
      <c r="B659" s="143"/>
      <c r="C659" s="143"/>
      <c r="D659" s="143"/>
      <c r="E659" s="143"/>
      <c r="F659" s="143"/>
      <c r="G659" s="143"/>
      <c r="H659" s="143"/>
      <c r="I659" s="143"/>
      <c r="J659" s="143"/>
    </row>
    <row r="660" spans="1:10" s="142" customFormat="1" x14ac:dyDescent="0.3">
      <c r="A660" s="143"/>
      <c r="B660" s="143"/>
      <c r="C660" s="143"/>
      <c r="D660" s="143"/>
      <c r="E660" s="143"/>
      <c r="F660" s="143"/>
      <c r="G660" s="143"/>
      <c r="H660" s="143"/>
      <c r="I660" s="143"/>
      <c r="J660" s="143"/>
    </row>
    <row r="661" spans="1:10" s="142" customFormat="1" x14ac:dyDescent="0.3">
      <c r="A661" s="143"/>
      <c r="B661" s="143"/>
      <c r="C661" s="143"/>
      <c r="D661" s="143"/>
      <c r="E661" s="143"/>
      <c r="F661" s="143"/>
      <c r="G661" s="143"/>
      <c r="H661" s="143"/>
      <c r="I661" s="143"/>
      <c r="J661" s="143"/>
    </row>
    <row r="662" spans="1:10" s="142" customFormat="1" x14ac:dyDescent="0.3">
      <c r="A662" s="143"/>
      <c r="B662" s="143"/>
      <c r="C662" s="143"/>
      <c r="D662" s="143"/>
      <c r="E662" s="143"/>
      <c r="F662" s="143"/>
      <c r="G662" s="143"/>
      <c r="H662" s="143"/>
      <c r="I662" s="143"/>
      <c r="J662" s="143"/>
    </row>
    <row r="663" spans="1:10" s="142" customFormat="1" x14ac:dyDescent="0.3">
      <c r="A663" s="143"/>
      <c r="B663" s="143"/>
      <c r="C663" s="143"/>
      <c r="D663" s="143"/>
      <c r="E663" s="143"/>
      <c r="F663" s="143"/>
      <c r="G663" s="143"/>
      <c r="H663" s="143"/>
      <c r="I663" s="143"/>
      <c r="J663" s="143"/>
    </row>
    <row r="664" spans="1:10" s="142" customFormat="1" x14ac:dyDescent="0.3">
      <c r="A664" s="143"/>
      <c r="B664" s="143"/>
      <c r="C664" s="143"/>
      <c r="D664" s="143"/>
      <c r="E664" s="143"/>
      <c r="F664" s="143"/>
      <c r="G664" s="143"/>
      <c r="H664" s="143"/>
      <c r="I664" s="143"/>
      <c r="J664" s="143"/>
    </row>
    <row r="665" spans="1:10" s="142" customFormat="1" x14ac:dyDescent="0.3">
      <c r="A665" s="143"/>
      <c r="B665" s="143"/>
      <c r="C665" s="143"/>
      <c r="D665" s="143"/>
      <c r="E665" s="143"/>
      <c r="F665" s="143"/>
      <c r="G665" s="143"/>
      <c r="H665" s="143"/>
      <c r="I665" s="143"/>
      <c r="J665" s="143"/>
    </row>
    <row r="666" spans="1:10" s="142" customFormat="1" x14ac:dyDescent="0.3">
      <c r="A666" s="143"/>
      <c r="B666" s="143"/>
      <c r="C666" s="143"/>
      <c r="D666" s="143"/>
      <c r="E666" s="143"/>
      <c r="F666" s="143"/>
      <c r="G666" s="143"/>
      <c r="H666" s="143"/>
      <c r="I666" s="143"/>
      <c r="J666" s="143"/>
    </row>
    <row r="667" spans="1:10" s="142" customFormat="1" x14ac:dyDescent="0.3">
      <c r="A667" s="143"/>
      <c r="B667" s="143"/>
      <c r="C667" s="143"/>
      <c r="D667" s="143"/>
      <c r="E667" s="143"/>
      <c r="F667" s="143"/>
      <c r="G667" s="143"/>
      <c r="H667" s="143"/>
      <c r="I667" s="143"/>
      <c r="J667" s="143"/>
    </row>
    <row r="668" spans="1:10" s="142" customFormat="1" x14ac:dyDescent="0.3">
      <c r="A668" s="143"/>
      <c r="B668" s="143"/>
      <c r="C668" s="143"/>
      <c r="D668" s="143"/>
      <c r="E668" s="143"/>
      <c r="F668" s="143"/>
      <c r="G668" s="143"/>
      <c r="H668" s="143"/>
      <c r="I668" s="143"/>
      <c r="J668" s="143"/>
    </row>
    <row r="669" spans="1:10" s="142" customFormat="1" x14ac:dyDescent="0.3">
      <c r="A669" s="143"/>
      <c r="B669" s="143"/>
      <c r="C669" s="143"/>
      <c r="D669" s="143"/>
      <c r="E669" s="143"/>
      <c r="F669" s="143"/>
      <c r="G669" s="143"/>
      <c r="H669" s="143"/>
      <c r="I669" s="143"/>
      <c r="J669" s="143"/>
    </row>
    <row r="670" spans="1:10" s="142" customFormat="1" x14ac:dyDescent="0.3">
      <c r="A670" s="143"/>
      <c r="B670" s="143"/>
      <c r="C670" s="143"/>
      <c r="D670" s="143"/>
      <c r="E670" s="143"/>
      <c r="F670" s="143"/>
      <c r="G670" s="143"/>
      <c r="H670" s="143"/>
      <c r="I670" s="143"/>
      <c r="J670" s="143"/>
    </row>
    <row r="671" spans="1:10" s="142" customFormat="1" x14ac:dyDescent="0.3">
      <c r="A671" s="143"/>
      <c r="B671" s="143"/>
      <c r="C671" s="143"/>
      <c r="D671" s="143"/>
      <c r="E671" s="143"/>
      <c r="F671" s="143"/>
      <c r="G671" s="143"/>
      <c r="H671" s="143"/>
      <c r="I671" s="143"/>
      <c r="J671" s="143"/>
    </row>
    <row r="672" spans="1:10" s="142" customFormat="1" x14ac:dyDescent="0.3">
      <c r="A672" s="143"/>
      <c r="B672" s="143"/>
      <c r="C672" s="143"/>
      <c r="D672" s="143"/>
      <c r="E672" s="143"/>
      <c r="F672" s="143"/>
      <c r="G672" s="143"/>
      <c r="H672" s="143"/>
      <c r="I672" s="143"/>
      <c r="J672" s="143"/>
    </row>
    <row r="673" spans="1:10" s="142" customFormat="1" x14ac:dyDescent="0.3">
      <c r="A673" s="143"/>
      <c r="B673" s="143"/>
      <c r="C673" s="143"/>
      <c r="D673" s="143"/>
      <c r="E673" s="143"/>
      <c r="F673" s="143"/>
      <c r="G673" s="143"/>
      <c r="H673" s="143"/>
      <c r="I673" s="143"/>
      <c r="J673" s="143"/>
    </row>
    <row r="674" spans="1:10" s="142" customFormat="1" x14ac:dyDescent="0.3">
      <c r="A674" s="143"/>
      <c r="B674" s="143"/>
      <c r="C674" s="143"/>
      <c r="D674" s="143"/>
      <c r="E674" s="143"/>
      <c r="F674" s="143"/>
      <c r="G674" s="143"/>
      <c r="H674" s="143"/>
      <c r="I674" s="143"/>
      <c r="J674" s="143"/>
    </row>
    <row r="675" spans="1:10" s="142" customFormat="1" x14ac:dyDescent="0.3">
      <c r="A675" s="143"/>
      <c r="B675" s="143"/>
      <c r="C675" s="143"/>
      <c r="D675" s="143"/>
      <c r="E675" s="143"/>
      <c r="F675" s="143"/>
      <c r="G675" s="143"/>
      <c r="H675" s="143"/>
      <c r="I675" s="143"/>
      <c r="J675" s="143"/>
    </row>
    <row r="676" spans="1:10" s="142" customFormat="1" x14ac:dyDescent="0.3">
      <c r="A676" s="143"/>
      <c r="B676" s="143"/>
      <c r="C676" s="143"/>
      <c r="D676" s="143"/>
      <c r="E676" s="143"/>
      <c r="F676" s="143"/>
      <c r="G676" s="143"/>
      <c r="H676" s="143"/>
      <c r="I676" s="143"/>
      <c r="J676" s="143"/>
    </row>
    <row r="677" spans="1:10" s="142" customFormat="1" x14ac:dyDescent="0.3">
      <c r="A677" s="143"/>
      <c r="B677" s="143"/>
      <c r="C677" s="143"/>
      <c r="D677" s="143"/>
      <c r="E677" s="143"/>
      <c r="F677" s="143"/>
      <c r="G677" s="143"/>
      <c r="H677" s="143"/>
      <c r="I677" s="143"/>
      <c r="J677" s="143"/>
    </row>
    <row r="678" spans="1:10" s="142" customFormat="1" x14ac:dyDescent="0.3">
      <c r="A678" s="143"/>
      <c r="B678" s="143"/>
      <c r="C678" s="143"/>
      <c r="D678" s="143"/>
      <c r="E678" s="143"/>
      <c r="F678" s="143"/>
      <c r="G678" s="143"/>
      <c r="H678" s="143"/>
      <c r="I678" s="143"/>
      <c r="J678" s="143"/>
    </row>
    <row r="679" spans="1:10" s="142" customFormat="1" x14ac:dyDescent="0.3">
      <c r="A679" s="143"/>
      <c r="B679" s="143"/>
      <c r="C679" s="143"/>
      <c r="D679" s="143"/>
      <c r="E679" s="143"/>
      <c r="F679" s="143"/>
      <c r="G679" s="143"/>
      <c r="H679" s="143"/>
      <c r="I679" s="143"/>
      <c r="J679" s="143"/>
    </row>
    <row r="680" spans="1:10" s="142" customFormat="1" x14ac:dyDescent="0.3">
      <c r="A680" s="143"/>
      <c r="B680" s="143"/>
      <c r="C680" s="143"/>
      <c r="D680" s="143"/>
      <c r="E680" s="143"/>
      <c r="F680" s="143"/>
      <c r="G680" s="143"/>
      <c r="H680" s="143"/>
      <c r="I680" s="143"/>
      <c r="J680" s="143"/>
    </row>
    <row r="681" spans="1:10" s="142" customFormat="1" x14ac:dyDescent="0.3">
      <c r="A681" s="143"/>
      <c r="B681" s="143"/>
      <c r="C681" s="143"/>
      <c r="D681" s="143"/>
      <c r="E681" s="143"/>
      <c r="F681" s="143"/>
      <c r="G681" s="143"/>
      <c r="H681" s="143"/>
      <c r="I681" s="143"/>
      <c r="J681" s="143"/>
    </row>
    <row r="682" spans="1:10" s="142" customFormat="1" x14ac:dyDescent="0.3">
      <c r="A682" s="143"/>
      <c r="B682" s="143"/>
      <c r="C682" s="143"/>
      <c r="D682" s="143"/>
      <c r="E682" s="143"/>
      <c r="F682" s="143"/>
      <c r="G682" s="143"/>
      <c r="H682" s="143"/>
      <c r="I682" s="143"/>
      <c r="J682" s="143"/>
    </row>
    <row r="683" spans="1:10" s="142" customFormat="1" x14ac:dyDescent="0.3">
      <c r="A683" s="143"/>
      <c r="B683" s="143"/>
      <c r="C683" s="143"/>
      <c r="D683" s="143"/>
      <c r="E683" s="143"/>
      <c r="F683" s="143"/>
      <c r="G683" s="143"/>
      <c r="H683" s="143"/>
      <c r="I683" s="143"/>
      <c r="J683" s="143"/>
    </row>
    <row r="684" spans="1:10" s="142" customFormat="1" x14ac:dyDescent="0.3">
      <c r="A684" s="143"/>
      <c r="B684" s="143"/>
      <c r="C684" s="143"/>
      <c r="D684" s="143"/>
      <c r="E684" s="143"/>
      <c r="F684" s="143"/>
      <c r="G684" s="143"/>
      <c r="H684" s="143"/>
      <c r="I684" s="143"/>
      <c r="J684" s="143"/>
    </row>
    <row r="685" spans="1:10" s="142" customFormat="1" x14ac:dyDescent="0.3">
      <c r="A685" s="143"/>
      <c r="B685" s="143"/>
      <c r="C685" s="143"/>
      <c r="D685" s="143"/>
      <c r="E685" s="143"/>
      <c r="F685" s="143"/>
      <c r="G685" s="143"/>
      <c r="H685" s="143"/>
      <c r="I685" s="143"/>
      <c r="J685" s="143"/>
    </row>
    <row r="686" spans="1:10" s="142" customFormat="1" x14ac:dyDescent="0.3">
      <c r="A686" s="143"/>
      <c r="B686" s="143"/>
      <c r="C686" s="143"/>
      <c r="D686" s="143"/>
      <c r="E686" s="143"/>
      <c r="F686" s="143"/>
      <c r="G686" s="143"/>
      <c r="H686" s="143"/>
      <c r="I686" s="143"/>
      <c r="J686" s="143"/>
    </row>
    <row r="687" spans="1:10" s="142" customFormat="1" x14ac:dyDescent="0.3">
      <c r="A687" s="143"/>
      <c r="B687" s="143"/>
      <c r="C687" s="143"/>
      <c r="D687" s="143"/>
      <c r="E687" s="143"/>
      <c r="F687" s="143"/>
      <c r="G687" s="143"/>
      <c r="H687" s="143"/>
      <c r="I687" s="143"/>
      <c r="J687" s="143"/>
    </row>
    <row r="688" spans="1:10" s="142" customFormat="1" x14ac:dyDescent="0.3">
      <c r="A688" s="143"/>
      <c r="B688" s="143"/>
      <c r="C688" s="143"/>
      <c r="D688" s="143"/>
      <c r="E688" s="143"/>
      <c r="F688" s="143"/>
      <c r="G688" s="143"/>
      <c r="H688" s="143"/>
      <c r="I688" s="143"/>
      <c r="J688" s="143"/>
    </row>
    <row r="689" spans="1:10" s="142" customFormat="1" x14ac:dyDescent="0.3">
      <c r="A689" s="143"/>
      <c r="B689" s="143"/>
      <c r="C689" s="143"/>
      <c r="D689" s="143"/>
      <c r="E689" s="143"/>
      <c r="F689" s="143"/>
      <c r="G689" s="143"/>
      <c r="H689" s="143"/>
      <c r="I689" s="143"/>
      <c r="J689" s="143"/>
    </row>
    <row r="690" spans="1:10" s="142" customFormat="1" x14ac:dyDescent="0.3">
      <c r="A690" s="143"/>
      <c r="B690" s="143"/>
      <c r="C690" s="143"/>
      <c r="D690" s="143"/>
      <c r="E690" s="143"/>
      <c r="F690" s="143"/>
      <c r="G690" s="143"/>
      <c r="H690" s="143"/>
      <c r="I690" s="143"/>
      <c r="J690" s="143"/>
    </row>
    <row r="691" spans="1:10" s="142" customFormat="1" x14ac:dyDescent="0.3">
      <c r="A691" s="143"/>
      <c r="B691" s="143"/>
      <c r="C691" s="143"/>
      <c r="D691" s="143"/>
      <c r="E691" s="143"/>
      <c r="F691" s="143"/>
      <c r="G691" s="143"/>
      <c r="H691" s="143"/>
      <c r="I691" s="143"/>
      <c r="J691" s="143"/>
    </row>
    <row r="692" spans="1:10" s="142" customFormat="1" x14ac:dyDescent="0.3">
      <c r="A692" s="143"/>
      <c r="B692" s="143"/>
      <c r="C692" s="143"/>
      <c r="D692" s="143"/>
      <c r="E692" s="143"/>
      <c r="F692" s="143"/>
      <c r="G692" s="143"/>
      <c r="H692" s="143"/>
      <c r="I692" s="143"/>
      <c r="J692" s="143"/>
    </row>
    <row r="693" spans="1:10" s="142" customFormat="1" x14ac:dyDescent="0.3">
      <c r="A693" s="143"/>
      <c r="B693" s="143"/>
      <c r="C693" s="143"/>
      <c r="D693" s="143"/>
      <c r="E693" s="143"/>
      <c r="F693" s="143"/>
      <c r="G693" s="143"/>
      <c r="H693" s="143"/>
      <c r="I693" s="143"/>
      <c r="J693" s="143"/>
    </row>
    <row r="694" spans="1:10" s="142" customFormat="1" x14ac:dyDescent="0.3">
      <c r="A694" s="143"/>
      <c r="B694" s="143"/>
      <c r="C694" s="143"/>
      <c r="D694" s="143"/>
      <c r="E694" s="143"/>
      <c r="F694" s="143"/>
      <c r="G694" s="143"/>
      <c r="H694" s="143"/>
      <c r="I694" s="143"/>
      <c r="J694" s="143"/>
    </row>
    <row r="695" spans="1:10" s="142" customFormat="1" x14ac:dyDescent="0.3">
      <c r="A695" s="143"/>
      <c r="B695" s="143"/>
      <c r="C695" s="143"/>
      <c r="D695" s="143"/>
      <c r="E695" s="143"/>
      <c r="F695" s="143"/>
      <c r="G695" s="143"/>
      <c r="H695" s="143"/>
      <c r="I695" s="143"/>
      <c r="J695" s="143"/>
    </row>
    <row r="696" spans="1:10" s="142" customFormat="1" x14ac:dyDescent="0.3">
      <c r="A696" s="143"/>
      <c r="B696" s="143"/>
      <c r="C696" s="143"/>
      <c r="D696" s="143"/>
      <c r="E696" s="143"/>
      <c r="F696" s="143"/>
      <c r="G696" s="143"/>
      <c r="H696" s="143"/>
      <c r="I696" s="143"/>
      <c r="J696" s="143"/>
    </row>
    <row r="697" spans="1:10" s="142" customFormat="1" x14ac:dyDescent="0.3">
      <c r="A697" s="143"/>
      <c r="B697" s="143"/>
      <c r="C697" s="143"/>
      <c r="D697" s="143"/>
      <c r="E697" s="143"/>
      <c r="F697" s="143"/>
      <c r="G697" s="143"/>
      <c r="H697" s="143"/>
      <c r="I697" s="143"/>
      <c r="J697" s="143"/>
    </row>
    <row r="698" spans="1:10" s="142" customFormat="1" x14ac:dyDescent="0.3">
      <c r="A698" s="143"/>
      <c r="B698" s="143"/>
      <c r="C698" s="143"/>
      <c r="D698" s="143"/>
      <c r="E698" s="143"/>
      <c r="F698" s="143"/>
      <c r="G698" s="143"/>
      <c r="H698" s="143"/>
      <c r="I698" s="143"/>
      <c r="J698" s="143"/>
    </row>
    <row r="699" spans="1:10" s="142" customFormat="1" x14ac:dyDescent="0.3">
      <c r="A699" s="143"/>
      <c r="B699" s="143"/>
      <c r="C699" s="143"/>
      <c r="D699" s="143"/>
      <c r="E699" s="143"/>
      <c r="F699" s="143"/>
      <c r="G699" s="143"/>
      <c r="H699" s="143"/>
      <c r="I699" s="143"/>
      <c r="J699" s="143"/>
    </row>
    <row r="700" spans="1:10" s="142" customFormat="1" x14ac:dyDescent="0.3">
      <c r="A700" s="143"/>
      <c r="B700" s="143"/>
      <c r="C700" s="143"/>
      <c r="D700" s="143"/>
      <c r="E700" s="143"/>
      <c r="F700" s="143"/>
      <c r="G700" s="143"/>
      <c r="H700" s="143"/>
      <c r="I700" s="143"/>
      <c r="J700" s="143"/>
    </row>
    <row r="701" spans="1:10" s="142" customFormat="1" x14ac:dyDescent="0.3">
      <c r="A701" s="143"/>
      <c r="B701" s="143"/>
      <c r="C701" s="143"/>
      <c r="D701" s="143"/>
      <c r="E701" s="143"/>
      <c r="F701" s="143"/>
      <c r="G701" s="143"/>
      <c r="H701" s="143"/>
      <c r="I701" s="143"/>
      <c r="J701" s="143"/>
    </row>
    <row r="702" spans="1:10" s="142" customFormat="1" x14ac:dyDescent="0.3">
      <c r="A702" s="143"/>
      <c r="B702" s="143"/>
      <c r="C702" s="143"/>
      <c r="D702" s="143"/>
      <c r="E702" s="143"/>
      <c r="F702" s="143"/>
      <c r="G702" s="143"/>
      <c r="H702" s="143"/>
      <c r="I702" s="143"/>
      <c r="J702" s="143"/>
    </row>
    <row r="703" spans="1:10" s="142" customFormat="1" x14ac:dyDescent="0.3">
      <c r="A703" s="143"/>
      <c r="B703" s="143"/>
      <c r="C703" s="143"/>
      <c r="D703" s="143"/>
      <c r="E703" s="143"/>
      <c r="F703" s="143"/>
      <c r="G703" s="143"/>
      <c r="H703" s="143"/>
      <c r="I703" s="143"/>
      <c r="J703" s="143"/>
    </row>
    <row r="704" spans="1:10" s="142" customFormat="1" x14ac:dyDescent="0.3">
      <c r="A704" s="143"/>
      <c r="B704" s="143"/>
      <c r="C704" s="143"/>
      <c r="D704" s="143"/>
      <c r="E704" s="143"/>
      <c r="F704" s="143"/>
      <c r="G704" s="143"/>
      <c r="H704" s="143"/>
      <c r="I704" s="143"/>
      <c r="J704" s="143"/>
    </row>
    <row r="705" spans="1:10" s="142" customFormat="1" x14ac:dyDescent="0.3">
      <c r="A705" s="143"/>
      <c r="B705" s="143"/>
      <c r="C705" s="143"/>
      <c r="D705" s="143"/>
      <c r="E705" s="143"/>
      <c r="F705" s="143"/>
      <c r="G705" s="143"/>
      <c r="H705" s="143"/>
      <c r="I705" s="143"/>
      <c r="J705" s="143"/>
    </row>
    <row r="706" spans="1:10" s="142" customFormat="1" x14ac:dyDescent="0.3">
      <c r="A706" s="143"/>
      <c r="B706" s="143"/>
      <c r="C706" s="143"/>
      <c r="D706" s="143"/>
      <c r="E706" s="143"/>
      <c r="F706" s="143"/>
      <c r="G706" s="143"/>
      <c r="H706" s="143"/>
      <c r="I706" s="143"/>
      <c r="J706" s="143"/>
    </row>
    <row r="707" spans="1:10" s="142" customFormat="1" x14ac:dyDescent="0.3">
      <c r="A707" s="143"/>
      <c r="B707" s="143"/>
      <c r="C707" s="143"/>
      <c r="D707" s="143"/>
      <c r="E707" s="143"/>
      <c r="F707" s="143"/>
      <c r="G707" s="143"/>
      <c r="H707" s="143"/>
      <c r="I707" s="143"/>
      <c r="J707" s="143"/>
    </row>
    <row r="708" spans="1:10" s="142" customFormat="1" x14ac:dyDescent="0.3">
      <c r="A708" s="143"/>
      <c r="B708" s="143"/>
      <c r="C708" s="143"/>
      <c r="D708" s="143"/>
      <c r="E708" s="143"/>
      <c r="F708" s="143"/>
      <c r="G708" s="143"/>
      <c r="H708" s="143"/>
      <c r="I708" s="143"/>
      <c r="J708" s="143"/>
    </row>
    <row r="709" spans="1:10" s="142" customFormat="1" x14ac:dyDescent="0.3">
      <c r="A709" s="143"/>
      <c r="B709" s="143"/>
      <c r="C709" s="143"/>
      <c r="D709" s="143"/>
      <c r="E709" s="143"/>
      <c r="F709" s="143"/>
      <c r="G709" s="143"/>
      <c r="H709" s="143"/>
      <c r="I709" s="143"/>
      <c r="J709" s="143"/>
    </row>
    <row r="710" spans="1:10" s="142" customFormat="1" x14ac:dyDescent="0.3">
      <c r="A710" s="143"/>
      <c r="B710" s="143"/>
      <c r="C710" s="143"/>
      <c r="D710" s="143"/>
      <c r="E710" s="143"/>
      <c r="F710" s="143"/>
      <c r="G710" s="143"/>
      <c r="H710" s="143"/>
      <c r="I710" s="143"/>
      <c r="J710" s="143"/>
    </row>
    <row r="711" spans="1:10" s="142" customFormat="1" x14ac:dyDescent="0.3">
      <c r="A711" s="143"/>
      <c r="B711" s="143"/>
      <c r="C711" s="143"/>
      <c r="D711" s="143"/>
      <c r="E711" s="143"/>
      <c r="F711" s="143"/>
      <c r="G711" s="143"/>
      <c r="H711" s="143"/>
      <c r="I711" s="143"/>
      <c r="J711" s="143"/>
    </row>
    <row r="712" spans="1:10" s="142" customFormat="1" x14ac:dyDescent="0.3">
      <c r="A712" s="143"/>
      <c r="B712" s="143"/>
      <c r="C712" s="143"/>
      <c r="D712" s="143"/>
      <c r="E712" s="143"/>
      <c r="F712" s="143"/>
      <c r="G712" s="143"/>
      <c r="H712" s="143"/>
      <c r="I712" s="143"/>
      <c r="J712" s="143"/>
    </row>
    <row r="713" spans="1:10" s="142" customFormat="1" x14ac:dyDescent="0.3">
      <c r="A713" s="143"/>
      <c r="B713" s="143"/>
      <c r="C713" s="143"/>
      <c r="D713" s="143"/>
      <c r="E713" s="143"/>
      <c r="F713" s="143"/>
      <c r="G713" s="143"/>
      <c r="H713" s="143"/>
      <c r="I713" s="143"/>
      <c r="J713" s="143"/>
    </row>
    <row r="714" spans="1:10" s="142" customFormat="1" x14ac:dyDescent="0.3">
      <c r="A714" s="143"/>
      <c r="B714" s="143"/>
      <c r="C714" s="143"/>
      <c r="D714" s="143"/>
      <c r="E714" s="143"/>
      <c r="F714" s="143"/>
      <c r="G714" s="143"/>
      <c r="H714" s="143"/>
      <c r="I714" s="143"/>
      <c r="J714" s="143"/>
    </row>
    <row r="715" spans="1:10" s="142" customFormat="1" x14ac:dyDescent="0.3">
      <c r="A715" s="143"/>
      <c r="B715" s="143"/>
      <c r="C715" s="143"/>
      <c r="D715" s="143"/>
      <c r="E715" s="143"/>
      <c r="F715" s="143"/>
      <c r="G715" s="143"/>
      <c r="H715" s="143"/>
      <c r="I715" s="143"/>
      <c r="J715" s="143"/>
    </row>
    <row r="716" spans="1:10" s="142" customFormat="1" x14ac:dyDescent="0.3">
      <c r="A716" s="143"/>
      <c r="B716" s="143"/>
      <c r="C716" s="143"/>
      <c r="D716" s="143"/>
      <c r="E716" s="143"/>
      <c r="F716" s="143"/>
      <c r="G716" s="143"/>
      <c r="H716" s="143"/>
      <c r="I716" s="143"/>
      <c r="J716" s="143"/>
    </row>
    <row r="717" spans="1:10" s="142" customFormat="1" x14ac:dyDescent="0.3">
      <c r="A717" s="143"/>
      <c r="B717" s="143"/>
      <c r="C717" s="143"/>
      <c r="D717" s="143"/>
      <c r="E717" s="143"/>
      <c r="F717" s="143"/>
      <c r="G717" s="143"/>
      <c r="H717" s="143"/>
      <c r="I717" s="143"/>
      <c r="J717" s="143"/>
    </row>
    <row r="718" spans="1:10" s="142" customFormat="1" x14ac:dyDescent="0.3">
      <c r="A718" s="143"/>
      <c r="B718" s="143"/>
      <c r="C718" s="143"/>
      <c r="D718" s="143"/>
      <c r="E718" s="143"/>
      <c r="F718" s="143"/>
      <c r="G718" s="143"/>
      <c r="H718" s="143"/>
      <c r="I718" s="143"/>
      <c r="J718" s="143"/>
    </row>
    <row r="719" spans="1:10" s="142" customFormat="1" x14ac:dyDescent="0.3">
      <c r="A719" s="143"/>
      <c r="B719" s="143"/>
      <c r="C719" s="143"/>
      <c r="D719" s="143"/>
      <c r="E719" s="143"/>
      <c r="F719" s="143"/>
      <c r="G719" s="143"/>
      <c r="H719" s="143"/>
      <c r="I719" s="143"/>
      <c r="J719" s="143"/>
    </row>
    <row r="720" spans="1:10" s="142" customFormat="1" x14ac:dyDescent="0.3">
      <c r="A720" s="143"/>
      <c r="B720" s="143"/>
      <c r="C720" s="143"/>
      <c r="D720" s="143"/>
      <c r="E720" s="143"/>
      <c r="F720" s="143"/>
      <c r="G720" s="143"/>
      <c r="H720" s="143"/>
      <c r="I720" s="143"/>
      <c r="J720" s="143"/>
    </row>
    <row r="721" spans="1:10" s="142" customFormat="1" x14ac:dyDescent="0.3">
      <c r="A721" s="143"/>
      <c r="B721" s="143"/>
      <c r="C721" s="143"/>
      <c r="D721" s="143"/>
      <c r="E721" s="143"/>
      <c r="F721" s="143"/>
      <c r="G721" s="143"/>
      <c r="H721" s="143"/>
      <c r="I721" s="143"/>
      <c r="J721" s="143"/>
    </row>
    <row r="722" spans="1:10" s="142" customFormat="1" x14ac:dyDescent="0.3">
      <c r="A722" s="143"/>
      <c r="B722" s="143"/>
      <c r="C722" s="143"/>
      <c r="D722" s="143"/>
      <c r="E722" s="143"/>
      <c r="F722" s="143"/>
      <c r="G722" s="143"/>
      <c r="H722" s="143"/>
      <c r="I722" s="143"/>
      <c r="J722" s="143"/>
    </row>
    <row r="723" spans="1:10" s="142" customFormat="1" x14ac:dyDescent="0.3">
      <c r="A723" s="143"/>
      <c r="B723" s="143"/>
      <c r="C723" s="143"/>
      <c r="D723" s="143"/>
      <c r="E723" s="143"/>
      <c r="F723" s="143"/>
      <c r="G723" s="143"/>
      <c r="H723" s="143"/>
      <c r="I723" s="143"/>
      <c r="J723" s="143"/>
    </row>
    <row r="724" spans="1:10" s="142" customFormat="1" x14ac:dyDescent="0.3">
      <c r="A724" s="143"/>
      <c r="B724" s="143"/>
      <c r="C724" s="143"/>
      <c r="D724" s="143"/>
      <c r="E724" s="143"/>
      <c r="F724" s="143"/>
      <c r="G724" s="143"/>
      <c r="H724" s="143"/>
      <c r="I724" s="143"/>
      <c r="J724" s="143"/>
    </row>
    <row r="725" spans="1:10" s="142" customFormat="1" x14ac:dyDescent="0.3">
      <c r="A725" s="143"/>
      <c r="B725" s="143"/>
      <c r="C725" s="143"/>
      <c r="D725" s="143"/>
      <c r="E725" s="143"/>
      <c r="F725" s="143"/>
      <c r="G725" s="143"/>
      <c r="H725" s="143"/>
      <c r="I725" s="143"/>
      <c r="J725" s="143"/>
    </row>
    <row r="726" spans="1:10" s="142" customFormat="1" x14ac:dyDescent="0.3">
      <c r="A726" s="143"/>
      <c r="B726" s="143"/>
      <c r="C726" s="143"/>
      <c r="D726" s="143"/>
      <c r="E726" s="143"/>
      <c r="F726" s="143"/>
      <c r="G726" s="143"/>
      <c r="H726" s="143"/>
      <c r="I726" s="143"/>
      <c r="J726" s="143"/>
    </row>
    <row r="727" spans="1:10" s="142" customFormat="1" x14ac:dyDescent="0.3">
      <c r="A727" s="143"/>
      <c r="B727" s="143"/>
      <c r="C727" s="143"/>
      <c r="D727" s="143"/>
      <c r="E727" s="143"/>
      <c r="F727" s="143"/>
      <c r="G727" s="143"/>
      <c r="H727" s="143"/>
      <c r="I727" s="143"/>
      <c r="J727" s="143"/>
    </row>
    <row r="728" spans="1:10" s="142" customFormat="1" x14ac:dyDescent="0.3">
      <c r="A728" s="143"/>
      <c r="B728" s="143"/>
      <c r="C728" s="143"/>
      <c r="D728" s="143"/>
      <c r="E728" s="143"/>
      <c r="F728" s="143"/>
      <c r="G728" s="143"/>
      <c r="H728" s="143"/>
      <c r="I728" s="143"/>
      <c r="J728" s="143"/>
    </row>
    <row r="729" spans="1:10" s="142" customFormat="1" x14ac:dyDescent="0.3">
      <c r="A729" s="143"/>
      <c r="B729" s="143"/>
      <c r="C729" s="143"/>
      <c r="D729" s="143"/>
      <c r="E729" s="143"/>
      <c r="F729" s="143"/>
      <c r="G729" s="143"/>
      <c r="H729" s="143"/>
      <c r="I729" s="143"/>
      <c r="J729" s="143"/>
    </row>
    <row r="730" spans="1:10" s="142" customFormat="1" x14ac:dyDescent="0.3">
      <c r="A730" s="143"/>
      <c r="B730" s="143"/>
      <c r="C730" s="143"/>
      <c r="D730" s="143"/>
      <c r="E730" s="143"/>
      <c r="F730" s="143"/>
      <c r="G730" s="143"/>
      <c r="H730" s="143"/>
      <c r="I730" s="143"/>
      <c r="J730" s="143"/>
    </row>
    <row r="731" spans="1:10" s="142" customFormat="1" x14ac:dyDescent="0.3">
      <c r="A731" s="143"/>
      <c r="B731" s="143"/>
      <c r="C731" s="143"/>
      <c r="D731" s="143"/>
      <c r="E731" s="143"/>
      <c r="F731" s="143"/>
      <c r="G731" s="143"/>
      <c r="H731" s="143"/>
      <c r="I731" s="143"/>
      <c r="J731" s="143"/>
    </row>
    <row r="732" spans="1:10" s="142" customFormat="1" x14ac:dyDescent="0.3">
      <c r="A732" s="143"/>
      <c r="B732" s="143"/>
      <c r="C732" s="143"/>
      <c r="D732" s="143"/>
      <c r="E732" s="143"/>
      <c r="F732" s="143"/>
      <c r="G732" s="143"/>
      <c r="H732" s="143"/>
      <c r="I732" s="143"/>
      <c r="J732" s="143"/>
    </row>
    <row r="733" spans="1:10" s="142" customFormat="1" x14ac:dyDescent="0.3">
      <c r="A733" s="143"/>
      <c r="B733" s="143"/>
      <c r="C733" s="143"/>
      <c r="D733" s="143"/>
      <c r="E733" s="143"/>
      <c r="F733" s="143"/>
      <c r="G733" s="143"/>
      <c r="H733" s="143"/>
      <c r="I733" s="143"/>
      <c r="J733" s="143"/>
    </row>
    <row r="734" spans="1:10" s="142" customFormat="1" x14ac:dyDescent="0.3">
      <c r="A734" s="143"/>
      <c r="B734" s="143"/>
      <c r="C734" s="143"/>
      <c r="D734" s="143"/>
      <c r="E734" s="143"/>
      <c r="F734" s="143"/>
      <c r="G734" s="143"/>
      <c r="H734" s="143"/>
      <c r="I734" s="143"/>
      <c r="J734" s="143"/>
    </row>
    <row r="735" spans="1:10" s="142" customFormat="1" x14ac:dyDescent="0.3">
      <c r="A735" s="143"/>
      <c r="B735" s="143"/>
      <c r="C735" s="143"/>
      <c r="D735" s="143"/>
      <c r="E735" s="143"/>
      <c r="F735" s="143"/>
      <c r="G735" s="143"/>
      <c r="H735" s="143"/>
      <c r="I735" s="143"/>
      <c r="J735" s="143"/>
    </row>
    <row r="736" spans="1:10" s="142" customFormat="1" x14ac:dyDescent="0.3">
      <c r="A736" s="143"/>
      <c r="B736" s="143"/>
      <c r="C736" s="143"/>
      <c r="D736" s="143"/>
      <c r="E736" s="143"/>
      <c r="F736" s="143"/>
      <c r="G736" s="143"/>
      <c r="H736" s="143"/>
      <c r="I736" s="143"/>
      <c r="J736" s="143"/>
    </row>
    <row r="737" spans="1:10" s="142" customFormat="1" x14ac:dyDescent="0.3">
      <c r="A737" s="143"/>
      <c r="B737" s="143"/>
      <c r="C737" s="143"/>
      <c r="D737" s="143"/>
      <c r="E737" s="143"/>
      <c r="F737" s="143"/>
      <c r="G737" s="143"/>
      <c r="H737" s="143"/>
      <c r="I737" s="143"/>
      <c r="J737" s="143"/>
    </row>
    <row r="738" spans="1:10" s="142" customFormat="1" x14ac:dyDescent="0.3">
      <c r="A738" s="143"/>
      <c r="B738" s="143"/>
      <c r="C738" s="143"/>
      <c r="D738" s="143"/>
      <c r="E738" s="143"/>
      <c r="F738" s="143"/>
      <c r="G738" s="143"/>
      <c r="H738" s="143"/>
      <c r="I738" s="143"/>
      <c r="J738" s="143"/>
    </row>
    <row r="739" spans="1:10" s="142" customFormat="1" x14ac:dyDescent="0.3">
      <c r="A739" s="143"/>
      <c r="B739" s="143"/>
      <c r="C739" s="143"/>
      <c r="D739" s="143"/>
      <c r="E739" s="143"/>
      <c r="F739" s="143"/>
      <c r="G739" s="143"/>
      <c r="H739" s="143"/>
      <c r="I739" s="143"/>
      <c r="J739" s="143"/>
    </row>
    <row r="740" spans="1:10" s="142" customFormat="1" x14ac:dyDescent="0.3">
      <c r="A740" s="143"/>
      <c r="B740" s="143"/>
      <c r="C740" s="143"/>
      <c r="D740" s="143"/>
      <c r="E740" s="143"/>
      <c r="F740" s="143"/>
      <c r="G740" s="143"/>
      <c r="H740" s="143"/>
      <c r="I740" s="143"/>
      <c r="J740" s="143"/>
    </row>
    <row r="741" spans="1:10" s="142" customFormat="1" x14ac:dyDescent="0.3">
      <c r="A741" s="143"/>
      <c r="B741" s="143"/>
      <c r="C741" s="143"/>
      <c r="D741" s="143"/>
      <c r="E741" s="143"/>
      <c r="F741" s="143"/>
      <c r="G741" s="143"/>
      <c r="H741" s="143"/>
      <c r="I741" s="143"/>
      <c r="J741" s="143"/>
    </row>
    <row r="742" spans="1:10" s="142" customFormat="1" x14ac:dyDescent="0.3">
      <c r="A742" s="143"/>
      <c r="B742" s="143"/>
      <c r="C742" s="143"/>
      <c r="D742" s="143"/>
      <c r="E742" s="143"/>
      <c r="F742" s="143"/>
      <c r="G742" s="143"/>
      <c r="H742" s="143"/>
      <c r="I742" s="143"/>
      <c r="J742" s="143"/>
    </row>
    <row r="743" spans="1:10" s="142" customFormat="1" x14ac:dyDescent="0.3">
      <c r="A743" s="143"/>
      <c r="B743" s="143"/>
      <c r="C743" s="143"/>
      <c r="D743" s="143"/>
      <c r="E743" s="143"/>
      <c r="F743" s="143"/>
      <c r="G743" s="143"/>
      <c r="H743" s="143"/>
      <c r="I743" s="143"/>
      <c r="J743" s="143"/>
    </row>
    <row r="744" spans="1:10" s="142" customFormat="1" x14ac:dyDescent="0.3">
      <c r="A744" s="143"/>
      <c r="B744" s="143"/>
      <c r="C744" s="143"/>
      <c r="D744" s="143"/>
      <c r="E744" s="143"/>
      <c r="F744" s="143"/>
      <c r="G744" s="143"/>
      <c r="H744" s="143"/>
      <c r="I744" s="143"/>
      <c r="J744" s="143"/>
    </row>
    <row r="745" spans="1:10" s="142" customFormat="1" x14ac:dyDescent="0.3">
      <c r="A745" s="143"/>
      <c r="B745" s="143"/>
      <c r="C745" s="143"/>
      <c r="D745" s="143"/>
      <c r="E745" s="143"/>
      <c r="F745" s="143"/>
      <c r="G745" s="143"/>
      <c r="H745" s="143"/>
      <c r="I745" s="143"/>
      <c r="J745" s="143"/>
    </row>
    <row r="746" spans="1:10" s="142" customFormat="1" x14ac:dyDescent="0.3">
      <c r="A746" s="143"/>
      <c r="B746" s="143"/>
      <c r="C746" s="143"/>
      <c r="D746" s="143"/>
      <c r="E746" s="143"/>
      <c r="F746" s="143"/>
      <c r="G746" s="143"/>
      <c r="H746" s="143"/>
      <c r="I746" s="143"/>
      <c r="J746" s="143"/>
    </row>
    <row r="747" spans="1:10" s="142" customFormat="1" x14ac:dyDescent="0.3">
      <c r="A747" s="143"/>
      <c r="B747" s="143"/>
      <c r="C747" s="143"/>
      <c r="D747" s="143"/>
      <c r="E747" s="143"/>
      <c r="F747" s="143"/>
      <c r="G747" s="143"/>
      <c r="H747" s="143"/>
      <c r="I747" s="143"/>
      <c r="J747" s="143"/>
    </row>
    <row r="748" spans="1:10" s="142" customFormat="1" x14ac:dyDescent="0.3">
      <c r="A748" s="143"/>
      <c r="B748" s="143"/>
      <c r="C748" s="143"/>
      <c r="D748" s="143"/>
      <c r="E748" s="143"/>
      <c r="F748" s="143"/>
      <c r="G748" s="143"/>
      <c r="H748" s="143"/>
      <c r="I748" s="143"/>
      <c r="J748" s="143"/>
    </row>
    <row r="749" spans="1:10" s="142" customFormat="1" x14ac:dyDescent="0.3">
      <c r="A749" s="143"/>
      <c r="B749" s="143"/>
      <c r="C749" s="143"/>
      <c r="D749" s="143"/>
      <c r="E749" s="143"/>
      <c r="F749" s="143"/>
      <c r="G749" s="143"/>
      <c r="H749" s="143"/>
      <c r="I749" s="143"/>
      <c r="J749" s="143"/>
    </row>
    <row r="750" spans="1:10" s="142" customFormat="1" x14ac:dyDescent="0.3">
      <c r="A750" s="143"/>
      <c r="B750" s="143"/>
      <c r="C750" s="143"/>
      <c r="D750" s="143"/>
      <c r="E750" s="143"/>
      <c r="F750" s="143"/>
      <c r="G750" s="143"/>
      <c r="H750" s="143"/>
      <c r="I750" s="143"/>
      <c r="J750" s="143"/>
    </row>
    <row r="751" spans="1:10" s="142" customFormat="1" x14ac:dyDescent="0.3">
      <c r="A751" s="143"/>
      <c r="B751" s="143"/>
      <c r="C751" s="143"/>
      <c r="D751" s="143"/>
      <c r="E751" s="143"/>
      <c r="F751" s="143"/>
      <c r="G751" s="143"/>
      <c r="H751" s="143"/>
      <c r="I751" s="143"/>
      <c r="J751" s="143"/>
    </row>
    <row r="752" spans="1:10" s="142" customFormat="1" x14ac:dyDescent="0.3">
      <c r="A752" s="143"/>
      <c r="B752" s="143"/>
      <c r="C752" s="143"/>
      <c r="D752" s="143"/>
      <c r="E752" s="143"/>
      <c r="F752" s="143"/>
      <c r="G752" s="143"/>
      <c r="H752" s="143"/>
      <c r="I752" s="143"/>
      <c r="J752" s="143"/>
    </row>
    <row r="753" spans="1:10" s="142" customFormat="1" x14ac:dyDescent="0.3">
      <c r="A753" s="143"/>
      <c r="B753" s="143"/>
      <c r="C753" s="143"/>
      <c r="D753" s="143"/>
      <c r="E753" s="143"/>
      <c r="F753" s="143"/>
      <c r="G753" s="143"/>
      <c r="H753" s="143"/>
      <c r="I753" s="143"/>
      <c r="J753" s="143"/>
    </row>
    <row r="754" spans="1:10" s="142" customFormat="1" x14ac:dyDescent="0.3">
      <c r="A754" s="143"/>
      <c r="B754" s="143"/>
      <c r="C754" s="143"/>
      <c r="D754" s="143"/>
      <c r="E754" s="143"/>
      <c r="F754" s="143"/>
      <c r="G754" s="143"/>
      <c r="H754" s="143"/>
      <c r="I754" s="143"/>
      <c r="J754" s="143"/>
    </row>
    <row r="755" spans="1:10" s="142" customFormat="1" x14ac:dyDescent="0.3">
      <c r="A755" s="143"/>
      <c r="B755" s="143"/>
      <c r="C755" s="143"/>
      <c r="D755" s="143"/>
      <c r="E755" s="143"/>
      <c r="F755" s="143"/>
      <c r="G755" s="143"/>
      <c r="H755" s="143"/>
      <c r="I755" s="143"/>
      <c r="J755" s="143"/>
    </row>
    <row r="756" spans="1:10" s="142" customFormat="1" x14ac:dyDescent="0.3">
      <c r="A756" s="143"/>
      <c r="B756" s="143"/>
      <c r="C756" s="143"/>
      <c r="D756" s="143"/>
      <c r="E756" s="143"/>
      <c r="F756" s="143"/>
      <c r="G756" s="143"/>
      <c r="H756" s="143"/>
      <c r="I756" s="143"/>
      <c r="J756" s="143"/>
    </row>
    <row r="757" spans="1:10" s="142" customFormat="1" x14ac:dyDescent="0.3">
      <c r="A757" s="143"/>
      <c r="B757" s="143"/>
      <c r="C757" s="143"/>
      <c r="D757" s="143"/>
      <c r="E757" s="143"/>
      <c r="F757" s="143"/>
      <c r="G757" s="143"/>
      <c r="H757" s="143"/>
      <c r="I757" s="143"/>
      <c r="J757" s="143"/>
    </row>
    <row r="758" spans="1:10" s="142" customFormat="1" x14ac:dyDescent="0.3">
      <c r="A758" s="143"/>
      <c r="B758" s="143"/>
      <c r="C758" s="143"/>
      <c r="D758" s="143"/>
      <c r="E758" s="143"/>
      <c r="F758" s="143"/>
      <c r="G758" s="143"/>
      <c r="H758" s="143"/>
      <c r="I758" s="143"/>
      <c r="J758" s="143"/>
    </row>
    <row r="759" spans="1:10" s="142" customFormat="1" x14ac:dyDescent="0.3">
      <c r="A759" s="143"/>
      <c r="B759" s="143"/>
      <c r="C759" s="143"/>
      <c r="D759" s="143"/>
      <c r="E759" s="143"/>
      <c r="F759" s="143"/>
      <c r="G759" s="143"/>
      <c r="H759" s="143"/>
      <c r="I759" s="143"/>
      <c r="J759" s="143"/>
    </row>
    <row r="760" spans="1:10" s="142" customFormat="1" x14ac:dyDescent="0.3">
      <c r="A760" s="143"/>
      <c r="B760" s="143"/>
      <c r="C760" s="143"/>
      <c r="D760" s="143"/>
      <c r="E760" s="143"/>
      <c r="F760" s="143"/>
      <c r="G760" s="143"/>
      <c r="H760" s="143"/>
      <c r="I760" s="143"/>
      <c r="J760" s="143"/>
    </row>
    <row r="761" spans="1:10" s="142" customFormat="1" x14ac:dyDescent="0.3">
      <c r="A761" s="143"/>
      <c r="B761" s="143"/>
      <c r="C761" s="143"/>
      <c r="D761" s="143"/>
      <c r="E761" s="143"/>
      <c r="F761" s="143"/>
      <c r="G761" s="143"/>
      <c r="H761" s="143"/>
      <c r="I761" s="143"/>
      <c r="J761" s="143"/>
    </row>
    <row r="762" spans="1:10" s="142" customFormat="1" x14ac:dyDescent="0.3">
      <c r="A762" s="143"/>
      <c r="B762" s="143"/>
      <c r="C762" s="143"/>
      <c r="D762" s="143"/>
      <c r="E762" s="143"/>
      <c r="F762" s="143"/>
      <c r="G762" s="143"/>
      <c r="H762" s="143"/>
      <c r="I762" s="143"/>
      <c r="J762" s="143"/>
    </row>
    <row r="763" spans="1:10" s="142" customFormat="1" x14ac:dyDescent="0.3">
      <c r="A763" s="143"/>
      <c r="B763" s="143"/>
      <c r="C763" s="143"/>
      <c r="D763" s="143"/>
      <c r="E763" s="143"/>
      <c r="F763" s="143"/>
      <c r="G763" s="143"/>
      <c r="H763" s="143"/>
      <c r="I763" s="143"/>
      <c r="J763" s="143"/>
    </row>
    <row r="764" spans="1:10" s="142" customFormat="1" x14ac:dyDescent="0.3">
      <c r="A764" s="143"/>
      <c r="B764" s="143"/>
      <c r="C764" s="143"/>
      <c r="D764" s="143"/>
      <c r="E764" s="143"/>
      <c r="F764" s="143"/>
      <c r="G764" s="143"/>
      <c r="H764" s="143"/>
      <c r="I764" s="143"/>
      <c r="J764" s="143"/>
    </row>
    <row r="765" spans="1:10" s="142" customFormat="1" x14ac:dyDescent="0.3">
      <c r="A765" s="143"/>
      <c r="B765" s="143"/>
      <c r="C765" s="143"/>
      <c r="D765" s="143"/>
      <c r="E765" s="143"/>
      <c r="F765" s="143"/>
      <c r="G765" s="143"/>
      <c r="H765" s="143"/>
      <c r="I765" s="143"/>
      <c r="J765" s="143"/>
    </row>
    <row r="766" spans="1:10" s="142" customFormat="1" x14ac:dyDescent="0.3">
      <c r="A766" s="143"/>
      <c r="B766" s="143"/>
      <c r="C766" s="143"/>
      <c r="D766" s="143"/>
      <c r="E766" s="143"/>
      <c r="F766" s="143"/>
      <c r="G766" s="143"/>
      <c r="H766" s="143"/>
      <c r="I766" s="143"/>
      <c r="J766" s="143"/>
    </row>
    <row r="767" spans="1:10" s="142" customFormat="1" x14ac:dyDescent="0.3">
      <c r="A767" s="143"/>
      <c r="B767" s="143"/>
      <c r="C767" s="143"/>
      <c r="D767" s="143"/>
      <c r="E767" s="143"/>
      <c r="F767" s="143"/>
      <c r="G767" s="143"/>
      <c r="H767" s="143"/>
      <c r="I767" s="143"/>
      <c r="J767" s="143"/>
    </row>
    <row r="768" spans="1:10" s="142" customFormat="1" x14ac:dyDescent="0.3">
      <c r="A768" s="143"/>
      <c r="B768" s="143"/>
      <c r="C768" s="143"/>
      <c r="D768" s="143"/>
      <c r="E768" s="143"/>
      <c r="F768" s="143"/>
      <c r="G768" s="143"/>
      <c r="H768" s="143"/>
      <c r="I768" s="143"/>
      <c r="J768" s="143"/>
    </row>
    <row r="769" spans="1:10" s="142" customFormat="1" x14ac:dyDescent="0.3">
      <c r="A769" s="143"/>
      <c r="B769" s="143"/>
      <c r="C769" s="143"/>
      <c r="D769" s="143"/>
      <c r="E769" s="143"/>
      <c r="F769" s="143"/>
      <c r="G769" s="143"/>
      <c r="H769" s="143"/>
      <c r="I769" s="143"/>
      <c r="J769" s="143"/>
    </row>
    <row r="770" spans="1:10" s="142" customFormat="1" x14ac:dyDescent="0.3">
      <c r="A770" s="143"/>
      <c r="B770" s="143"/>
      <c r="C770" s="143"/>
      <c r="D770" s="143"/>
      <c r="E770" s="143"/>
      <c r="F770" s="143"/>
      <c r="G770" s="143"/>
      <c r="H770" s="143"/>
      <c r="I770" s="143"/>
      <c r="J770" s="143"/>
    </row>
    <row r="771" spans="1:10" s="142" customFormat="1" x14ac:dyDescent="0.3">
      <c r="A771" s="143"/>
      <c r="B771" s="143"/>
      <c r="C771" s="143"/>
      <c r="D771" s="143"/>
      <c r="E771" s="143"/>
      <c r="F771" s="143"/>
      <c r="G771" s="143"/>
      <c r="H771" s="143"/>
      <c r="I771" s="143"/>
      <c r="J771" s="143"/>
    </row>
    <row r="772" spans="1:10" s="142" customFormat="1" x14ac:dyDescent="0.3">
      <c r="A772" s="143"/>
      <c r="B772" s="143"/>
      <c r="C772" s="143"/>
      <c r="D772" s="143"/>
      <c r="E772" s="143"/>
      <c r="F772" s="143"/>
      <c r="G772" s="143"/>
      <c r="H772" s="143"/>
      <c r="I772" s="143"/>
      <c r="J772" s="143"/>
    </row>
    <row r="773" spans="1:10" s="142" customFormat="1" x14ac:dyDescent="0.3">
      <c r="A773" s="143"/>
      <c r="B773" s="143"/>
      <c r="C773" s="143"/>
      <c r="D773" s="143"/>
      <c r="E773" s="143"/>
      <c r="F773" s="143"/>
      <c r="G773" s="143"/>
      <c r="H773" s="143"/>
      <c r="I773" s="143"/>
      <c r="J773" s="143"/>
    </row>
    <row r="774" spans="1:10" s="142" customFormat="1" x14ac:dyDescent="0.3">
      <c r="A774" s="143"/>
      <c r="B774" s="143"/>
      <c r="C774" s="143"/>
      <c r="D774" s="143"/>
      <c r="E774" s="143"/>
      <c r="F774" s="143"/>
      <c r="G774" s="143"/>
      <c r="H774" s="143"/>
      <c r="I774" s="143"/>
      <c r="J774" s="143"/>
    </row>
    <row r="775" spans="1:10" s="142" customFormat="1" x14ac:dyDescent="0.3">
      <c r="A775" s="143"/>
      <c r="B775" s="143"/>
      <c r="C775" s="143"/>
      <c r="D775" s="143"/>
      <c r="E775" s="143"/>
      <c r="F775" s="143"/>
      <c r="G775" s="143"/>
      <c r="H775" s="143"/>
      <c r="I775" s="143"/>
      <c r="J775" s="143"/>
    </row>
    <row r="776" spans="1:10" s="142" customFormat="1" x14ac:dyDescent="0.3">
      <c r="A776" s="143"/>
      <c r="B776" s="143"/>
      <c r="C776" s="143"/>
      <c r="D776" s="143"/>
      <c r="E776" s="143"/>
      <c r="F776" s="143"/>
      <c r="G776" s="143"/>
      <c r="H776" s="143"/>
      <c r="I776" s="143"/>
      <c r="J776" s="143"/>
    </row>
    <row r="777" spans="1:10" s="142" customFormat="1" x14ac:dyDescent="0.3">
      <c r="A777" s="143"/>
      <c r="B777" s="143"/>
      <c r="C777" s="143"/>
      <c r="D777" s="143"/>
      <c r="E777" s="143"/>
      <c r="F777" s="143"/>
      <c r="G777" s="143"/>
      <c r="H777" s="143"/>
      <c r="I777" s="143"/>
      <c r="J777" s="143"/>
    </row>
    <row r="778" spans="1:10" s="142" customFormat="1" x14ac:dyDescent="0.3">
      <c r="A778" s="143"/>
      <c r="B778" s="143"/>
      <c r="C778" s="143"/>
      <c r="D778" s="143"/>
      <c r="E778" s="143"/>
      <c r="F778" s="143"/>
      <c r="G778" s="143"/>
      <c r="H778" s="143"/>
      <c r="I778" s="143"/>
      <c r="J778" s="143"/>
    </row>
    <row r="779" spans="1:10" s="142" customFormat="1" x14ac:dyDescent="0.3">
      <c r="A779" s="143"/>
      <c r="B779" s="143"/>
      <c r="C779" s="143"/>
      <c r="D779" s="143"/>
      <c r="E779" s="143"/>
      <c r="F779" s="143"/>
      <c r="G779" s="143"/>
      <c r="H779" s="143"/>
      <c r="I779" s="143"/>
      <c r="J779" s="143"/>
    </row>
    <row r="780" spans="1:10" s="142" customFormat="1" x14ac:dyDescent="0.3">
      <c r="A780" s="143"/>
      <c r="B780" s="143"/>
      <c r="C780" s="143"/>
      <c r="D780" s="143"/>
      <c r="E780" s="143"/>
      <c r="F780" s="143"/>
      <c r="G780" s="143"/>
      <c r="H780" s="143"/>
      <c r="I780" s="143"/>
      <c r="J780" s="143"/>
    </row>
    <row r="781" spans="1:10" s="142" customFormat="1" x14ac:dyDescent="0.3">
      <c r="A781" s="143"/>
      <c r="B781" s="143"/>
      <c r="C781" s="143"/>
      <c r="D781" s="143"/>
      <c r="E781" s="143"/>
      <c r="F781" s="143"/>
      <c r="G781" s="143"/>
      <c r="H781" s="143"/>
      <c r="I781" s="143"/>
      <c r="J781" s="143"/>
    </row>
    <row r="782" spans="1:10" s="142" customFormat="1" x14ac:dyDescent="0.3">
      <c r="A782" s="143"/>
      <c r="B782" s="143"/>
      <c r="C782" s="143"/>
      <c r="D782" s="143"/>
      <c r="E782" s="143"/>
      <c r="F782" s="143"/>
      <c r="G782" s="143"/>
      <c r="H782" s="143"/>
      <c r="I782" s="143"/>
      <c r="J782" s="143"/>
    </row>
    <row r="783" spans="1:10" s="142" customFormat="1" x14ac:dyDescent="0.3">
      <c r="A783" s="143"/>
      <c r="B783" s="143"/>
      <c r="C783" s="143"/>
      <c r="D783" s="143"/>
      <c r="E783" s="143"/>
      <c r="F783" s="143"/>
      <c r="G783" s="143"/>
      <c r="H783" s="143"/>
      <c r="I783" s="143"/>
      <c r="J783" s="143"/>
    </row>
    <row r="784" spans="1:10" s="142" customFormat="1" x14ac:dyDescent="0.3">
      <c r="A784" s="143"/>
      <c r="B784" s="143"/>
      <c r="C784" s="143"/>
      <c r="D784" s="143"/>
      <c r="E784" s="143"/>
      <c r="F784" s="143"/>
      <c r="G784" s="143"/>
      <c r="H784" s="143"/>
      <c r="I784" s="143"/>
      <c r="J784" s="143"/>
    </row>
    <row r="785" spans="1:10" s="142" customFormat="1" x14ac:dyDescent="0.3">
      <c r="A785" s="143"/>
      <c r="B785" s="143"/>
      <c r="C785" s="143"/>
      <c r="D785" s="143"/>
      <c r="E785" s="143"/>
      <c r="F785" s="143"/>
      <c r="G785" s="143"/>
      <c r="H785" s="143"/>
      <c r="I785" s="143"/>
      <c r="J785" s="143"/>
    </row>
    <row r="786" spans="1:10" s="142" customFormat="1" x14ac:dyDescent="0.3">
      <c r="A786" s="143"/>
      <c r="B786" s="143"/>
      <c r="C786" s="143"/>
      <c r="D786" s="143"/>
      <c r="E786" s="143"/>
      <c r="F786" s="143"/>
      <c r="G786" s="143"/>
      <c r="H786" s="143"/>
      <c r="I786" s="143"/>
      <c r="J786" s="143"/>
    </row>
    <row r="787" spans="1:10" s="142" customFormat="1" x14ac:dyDescent="0.3">
      <c r="A787" s="143"/>
      <c r="B787" s="143"/>
      <c r="C787" s="143"/>
      <c r="D787" s="143"/>
      <c r="E787" s="143"/>
      <c r="F787" s="143"/>
      <c r="G787" s="143"/>
      <c r="H787" s="143"/>
      <c r="I787" s="143"/>
      <c r="J787" s="143"/>
    </row>
    <row r="788" spans="1:10" s="142" customFormat="1" x14ac:dyDescent="0.3">
      <c r="A788" s="143"/>
      <c r="B788" s="143"/>
      <c r="C788" s="143"/>
      <c r="D788" s="143"/>
      <c r="E788" s="143"/>
      <c r="F788" s="143"/>
      <c r="G788" s="143"/>
      <c r="H788" s="143"/>
      <c r="I788" s="143"/>
      <c r="J788" s="143"/>
    </row>
    <row r="789" spans="1:10" s="142" customFormat="1" x14ac:dyDescent="0.3">
      <c r="A789" s="143"/>
      <c r="B789" s="143"/>
      <c r="C789" s="143"/>
      <c r="D789" s="143"/>
      <c r="E789" s="143"/>
      <c r="F789" s="143"/>
      <c r="G789" s="143"/>
      <c r="H789" s="143"/>
      <c r="I789" s="143"/>
      <c r="J789" s="143"/>
    </row>
    <row r="790" spans="1:10" s="142" customFormat="1" x14ac:dyDescent="0.3">
      <c r="A790" s="143"/>
      <c r="B790" s="143"/>
      <c r="C790" s="143"/>
      <c r="D790" s="143"/>
      <c r="E790" s="143"/>
      <c r="F790" s="143"/>
      <c r="G790" s="143"/>
      <c r="H790" s="143"/>
      <c r="I790" s="143"/>
      <c r="J790" s="143"/>
    </row>
    <row r="791" spans="1:10" s="142" customFormat="1" x14ac:dyDescent="0.3">
      <c r="A791" s="143"/>
      <c r="B791" s="143"/>
      <c r="C791" s="143"/>
      <c r="D791" s="143"/>
      <c r="E791" s="143"/>
      <c r="F791" s="143"/>
      <c r="G791" s="143"/>
      <c r="H791" s="143"/>
      <c r="I791" s="143"/>
      <c r="J791" s="143"/>
    </row>
    <row r="792" spans="1:10" s="142" customFormat="1" x14ac:dyDescent="0.3">
      <c r="A792" s="143"/>
      <c r="B792" s="143"/>
      <c r="C792" s="143"/>
      <c r="D792" s="143"/>
      <c r="E792" s="143"/>
      <c r="F792" s="143"/>
      <c r="G792" s="143"/>
      <c r="H792" s="143"/>
      <c r="I792" s="143"/>
      <c r="J792" s="143"/>
    </row>
    <row r="793" spans="1:10" s="142" customFormat="1" x14ac:dyDescent="0.3">
      <c r="A793" s="143"/>
      <c r="B793" s="143"/>
      <c r="C793" s="143"/>
      <c r="D793" s="143"/>
      <c r="E793" s="143"/>
      <c r="F793" s="143"/>
      <c r="G793" s="143"/>
      <c r="H793" s="143"/>
      <c r="I793" s="143"/>
      <c r="J793" s="143"/>
    </row>
    <row r="794" spans="1:10" s="142" customFormat="1" x14ac:dyDescent="0.3">
      <c r="A794" s="143"/>
      <c r="B794" s="143"/>
      <c r="C794" s="143"/>
      <c r="D794" s="143"/>
      <c r="E794" s="143"/>
      <c r="F794" s="143"/>
      <c r="G794" s="143"/>
      <c r="H794" s="143"/>
      <c r="I794" s="143"/>
      <c r="J794" s="143"/>
    </row>
    <row r="795" spans="1:10" s="142" customFormat="1" x14ac:dyDescent="0.3">
      <c r="A795" s="143"/>
      <c r="B795" s="143"/>
      <c r="C795" s="143"/>
      <c r="D795" s="143"/>
      <c r="E795" s="143"/>
      <c r="F795" s="143"/>
      <c r="G795" s="143"/>
      <c r="H795" s="143"/>
      <c r="I795" s="143"/>
      <c r="J795" s="143"/>
    </row>
    <row r="796" spans="1:10" s="142" customFormat="1" x14ac:dyDescent="0.3">
      <c r="A796" s="143"/>
      <c r="B796" s="143"/>
      <c r="C796" s="143"/>
      <c r="D796" s="143"/>
      <c r="E796" s="143"/>
      <c r="F796" s="143"/>
      <c r="G796" s="143"/>
      <c r="H796" s="143"/>
      <c r="I796" s="143"/>
      <c r="J796" s="143"/>
    </row>
    <row r="797" spans="1:10" s="142" customFormat="1" x14ac:dyDescent="0.3">
      <c r="A797" s="143"/>
      <c r="B797" s="143"/>
      <c r="C797" s="143"/>
      <c r="D797" s="143"/>
      <c r="E797" s="143"/>
      <c r="F797" s="143"/>
      <c r="G797" s="143"/>
      <c r="H797" s="143"/>
      <c r="I797" s="143"/>
      <c r="J797" s="143"/>
    </row>
    <row r="798" spans="1:10" s="142" customFormat="1" x14ac:dyDescent="0.3">
      <c r="A798" s="143"/>
      <c r="B798" s="143"/>
      <c r="C798" s="143"/>
      <c r="D798" s="143"/>
      <c r="E798" s="143"/>
      <c r="F798" s="143"/>
      <c r="G798" s="143"/>
      <c r="H798" s="143"/>
      <c r="I798" s="143"/>
      <c r="J798" s="143"/>
    </row>
    <row r="799" spans="1:10" s="142" customFormat="1" x14ac:dyDescent="0.3">
      <c r="A799" s="143"/>
      <c r="B799" s="143"/>
      <c r="C799" s="143"/>
      <c r="D799" s="143"/>
      <c r="E799" s="143"/>
      <c r="F799" s="143"/>
      <c r="G799" s="143"/>
      <c r="H799" s="143"/>
      <c r="I799" s="143"/>
      <c r="J799" s="143"/>
    </row>
    <row r="800" spans="1:10" s="142" customFormat="1" x14ac:dyDescent="0.3">
      <c r="A800" s="143"/>
      <c r="B800" s="143"/>
      <c r="C800" s="143"/>
      <c r="D800" s="143"/>
      <c r="E800" s="143"/>
      <c r="F800" s="143"/>
      <c r="G800" s="143"/>
      <c r="H800" s="143"/>
      <c r="I800" s="143"/>
      <c r="J800" s="143"/>
    </row>
    <row r="801" spans="1:10" s="142" customFormat="1" x14ac:dyDescent="0.3">
      <c r="A801" s="143"/>
      <c r="B801" s="143"/>
      <c r="C801" s="143"/>
      <c r="D801" s="143"/>
      <c r="E801" s="143"/>
      <c r="F801" s="143"/>
      <c r="G801" s="143"/>
      <c r="H801" s="143"/>
      <c r="I801" s="143"/>
      <c r="J801" s="143"/>
    </row>
    <row r="802" spans="1:10" s="142" customFormat="1" x14ac:dyDescent="0.3">
      <c r="A802" s="143"/>
      <c r="B802" s="143"/>
      <c r="C802" s="143"/>
      <c r="D802" s="143"/>
      <c r="E802" s="143"/>
      <c r="F802" s="143"/>
      <c r="G802" s="143"/>
      <c r="H802" s="143"/>
      <c r="I802" s="143"/>
      <c r="J802" s="143"/>
    </row>
    <row r="803" spans="1:10" s="142" customFormat="1" x14ac:dyDescent="0.3">
      <c r="A803" s="143"/>
      <c r="B803" s="143"/>
      <c r="C803" s="143"/>
      <c r="D803" s="143"/>
      <c r="E803" s="143"/>
      <c r="F803" s="143"/>
      <c r="G803" s="143"/>
      <c r="H803" s="143"/>
      <c r="I803" s="143"/>
      <c r="J803" s="143"/>
    </row>
    <row r="804" spans="1:10" s="142" customFormat="1" x14ac:dyDescent="0.3">
      <c r="A804" s="143"/>
      <c r="B804" s="143"/>
      <c r="C804" s="143"/>
      <c r="D804" s="143"/>
      <c r="E804" s="143"/>
      <c r="F804" s="143"/>
      <c r="G804" s="143"/>
      <c r="H804" s="143"/>
      <c r="I804" s="143"/>
      <c r="J804" s="143"/>
    </row>
    <row r="805" spans="1:10" s="142" customFormat="1" x14ac:dyDescent="0.3">
      <c r="A805" s="143"/>
      <c r="B805" s="143"/>
      <c r="C805" s="143"/>
      <c r="D805" s="143"/>
      <c r="E805" s="143"/>
      <c r="F805" s="143"/>
      <c r="G805" s="143"/>
      <c r="H805" s="143"/>
      <c r="I805" s="143"/>
      <c r="J805" s="143"/>
    </row>
    <row r="806" spans="1:10" s="142" customFormat="1" x14ac:dyDescent="0.3">
      <c r="A806" s="143"/>
      <c r="B806" s="143"/>
      <c r="C806" s="143"/>
      <c r="D806" s="143"/>
      <c r="E806" s="143"/>
      <c r="F806" s="143"/>
      <c r="G806" s="143"/>
      <c r="H806" s="143"/>
      <c r="I806" s="143"/>
      <c r="J806" s="143"/>
    </row>
    <row r="807" spans="1:10" s="142" customFormat="1" x14ac:dyDescent="0.3">
      <c r="A807" s="143"/>
      <c r="B807" s="143"/>
      <c r="C807" s="143"/>
      <c r="D807" s="143"/>
      <c r="E807" s="143"/>
      <c r="F807" s="143"/>
      <c r="G807" s="143"/>
      <c r="H807" s="143"/>
      <c r="I807" s="143"/>
      <c r="J807" s="143"/>
    </row>
    <row r="808" spans="1:10" s="142" customFormat="1" x14ac:dyDescent="0.3">
      <c r="A808" s="143"/>
      <c r="B808" s="143"/>
      <c r="C808" s="143"/>
      <c r="D808" s="143"/>
      <c r="E808" s="143"/>
      <c r="F808" s="143"/>
      <c r="G808" s="143"/>
      <c r="H808" s="143"/>
      <c r="I808" s="143"/>
      <c r="J808" s="143"/>
    </row>
  </sheetData>
  <mergeCells count="19">
    <mergeCell ref="I17:I18"/>
    <mergeCell ref="J17:J18"/>
    <mergeCell ref="K17:K18"/>
    <mergeCell ref="F7:K7"/>
    <mergeCell ref="F8:K8"/>
    <mergeCell ref="F17:F18"/>
    <mergeCell ref="G17:G18"/>
    <mergeCell ref="H17:H18"/>
    <mergeCell ref="A17:A18"/>
    <mergeCell ref="B17:B18"/>
    <mergeCell ref="C17:C18"/>
    <mergeCell ref="D17:D18"/>
    <mergeCell ref="E17:E18"/>
    <mergeCell ref="F6:K6"/>
    <mergeCell ref="A1:K1"/>
    <mergeCell ref="A2:K2"/>
    <mergeCell ref="A3:K3"/>
    <mergeCell ref="A4:K4"/>
    <mergeCell ref="A5:K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8"/>
  <sheetViews>
    <sheetView topLeftCell="B502" zoomScale="85" zoomScaleNormal="85" workbookViewId="0">
      <selection activeCell="A3" sqref="A3:G3"/>
    </sheetView>
  </sheetViews>
  <sheetFormatPr baseColWidth="10" defaultColWidth="9.140625" defaultRowHeight="12.75" x14ac:dyDescent="0.2"/>
  <cols>
    <col min="1" max="1" width="81.140625" style="322" customWidth="1"/>
    <col min="2" max="2" width="78.42578125" style="322" customWidth="1"/>
    <col min="3" max="3" width="32.28515625" style="319" customWidth="1"/>
    <col min="4" max="4" width="13" style="321" customWidth="1"/>
    <col min="5" max="5" width="15.42578125" style="319" customWidth="1"/>
    <col min="6" max="6" width="16.7109375" style="323" customWidth="1"/>
    <col min="7" max="256" width="9.140625" style="167"/>
    <col min="257" max="257" width="30.7109375" style="167" customWidth="1"/>
    <col min="258" max="258" width="30.140625" style="167" customWidth="1"/>
    <col min="259" max="259" width="52.85546875" style="167" customWidth="1"/>
    <col min="260" max="260" width="13" style="167" customWidth="1"/>
    <col min="261" max="261" width="15.42578125" style="167" customWidth="1"/>
    <col min="262" max="262" width="16.7109375" style="167" customWidth="1"/>
    <col min="263" max="512" width="9.140625" style="167"/>
    <col min="513" max="513" width="30.7109375" style="167" customWidth="1"/>
    <col min="514" max="514" width="30.140625" style="167" customWidth="1"/>
    <col min="515" max="515" width="52.85546875" style="167" customWidth="1"/>
    <col min="516" max="516" width="13" style="167" customWidth="1"/>
    <col min="517" max="517" width="15.42578125" style="167" customWidth="1"/>
    <col min="518" max="518" width="16.7109375" style="167" customWidth="1"/>
    <col min="519" max="768" width="9.140625" style="167"/>
    <col min="769" max="769" width="30.7109375" style="167" customWidth="1"/>
    <col min="770" max="770" width="30.140625" style="167" customWidth="1"/>
    <col min="771" max="771" width="52.85546875" style="167" customWidth="1"/>
    <col min="772" max="772" width="13" style="167" customWidth="1"/>
    <col min="773" max="773" width="15.42578125" style="167" customWidth="1"/>
    <col min="774" max="774" width="16.7109375" style="167" customWidth="1"/>
    <col min="775" max="1024" width="9.140625" style="167"/>
    <col min="1025" max="1025" width="30.7109375" style="167" customWidth="1"/>
    <col min="1026" max="1026" width="30.140625" style="167" customWidth="1"/>
    <col min="1027" max="1027" width="52.85546875" style="167" customWidth="1"/>
    <col min="1028" max="1028" width="13" style="167" customWidth="1"/>
    <col min="1029" max="1029" width="15.42578125" style="167" customWidth="1"/>
    <col min="1030" max="1030" width="16.7109375" style="167" customWidth="1"/>
    <col min="1031" max="1280" width="9.140625" style="167"/>
    <col min="1281" max="1281" width="30.7109375" style="167" customWidth="1"/>
    <col min="1282" max="1282" width="30.140625" style="167" customWidth="1"/>
    <col min="1283" max="1283" width="52.85546875" style="167" customWidth="1"/>
    <col min="1284" max="1284" width="13" style="167" customWidth="1"/>
    <col min="1285" max="1285" width="15.42578125" style="167" customWidth="1"/>
    <col min="1286" max="1286" width="16.7109375" style="167" customWidth="1"/>
    <col min="1287" max="1536" width="9.140625" style="167"/>
    <col min="1537" max="1537" width="30.7109375" style="167" customWidth="1"/>
    <col min="1538" max="1538" width="30.140625" style="167" customWidth="1"/>
    <col min="1539" max="1539" width="52.85546875" style="167" customWidth="1"/>
    <col min="1540" max="1540" width="13" style="167" customWidth="1"/>
    <col min="1541" max="1541" width="15.42578125" style="167" customWidth="1"/>
    <col min="1542" max="1542" width="16.7109375" style="167" customWidth="1"/>
    <col min="1543" max="1792" width="9.140625" style="167"/>
    <col min="1793" max="1793" width="30.7109375" style="167" customWidth="1"/>
    <col min="1794" max="1794" width="30.140625" style="167" customWidth="1"/>
    <col min="1795" max="1795" width="52.85546875" style="167" customWidth="1"/>
    <col min="1796" max="1796" width="13" style="167" customWidth="1"/>
    <col min="1797" max="1797" width="15.42578125" style="167" customWidth="1"/>
    <col min="1798" max="1798" width="16.7109375" style="167" customWidth="1"/>
    <col min="1799" max="2048" width="9.140625" style="167"/>
    <col min="2049" max="2049" width="30.7109375" style="167" customWidth="1"/>
    <col min="2050" max="2050" width="30.140625" style="167" customWidth="1"/>
    <col min="2051" max="2051" width="52.85546875" style="167" customWidth="1"/>
    <col min="2052" max="2052" width="13" style="167" customWidth="1"/>
    <col min="2053" max="2053" width="15.42578125" style="167" customWidth="1"/>
    <col min="2054" max="2054" width="16.7109375" style="167" customWidth="1"/>
    <col min="2055" max="2304" width="9.140625" style="167"/>
    <col min="2305" max="2305" width="30.7109375" style="167" customWidth="1"/>
    <col min="2306" max="2306" width="30.140625" style="167" customWidth="1"/>
    <col min="2307" max="2307" width="52.85546875" style="167" customWidth="1"/>
    <col min="2308" max="2308" width="13" style="167" customWidth="1"/>
    <col min="2309" max="2309" width="15.42578125" style="167" customWidth="1"/>
    <col min="2310" max="2310" width="16.7109375" style="167" customWidth="1"/>
    <col min="2311" max="2560" width="9.140625" style="167"/>
    <col min="2561" max="2561" width="30.7109375" style="167" customWidth="1"/>
    <col min="2562" max="2562" width="30.140625" style="167" customWidth="1"/>
    <col min="2563" max="2563" width="52.85546875" style="167" customWidth="1"/>
    <col min="2564" max="2564" width="13" style="167" customWidth="1"/>
    <col min="2565" max="2565" width="15.42578125" style="167" customWidth="1"/>
    <col min="2566" max="2566" width="16.7109375" style="167" customWidth="1"/>
    <col min="2567" max="2816" width="9.140625" style="167"/>
    <col min="2817" max="2817" width="30.7109375" style="167" customWidth="1"/>
    <col min="2818" max="2818" width="30.140625" style="167" customWidth="1"/>
    <col min="2819" max="2819" width="52.85546875" style="167" customWidth="1"/>
    <col min="2820" max="2820" width="13" style="167" customWidth="1"/>
    <col min="2821" max="2821" width="15.42578125" style="167" customWidth="1"/>
    <col min="2822" max="2822" width="16.7109375" style="167" customWidth="1"/>
    <col min="2823" max="3072" width="9.140625" style="167"/>
    <col min="3073" max="3073" width="30.7109375" style="167" customWidth="1"/>
    <col min="3074" max="3074" width="30.140625" style="167" customWidth="1"/>
    <col min="3075" max="3075" width="52.85546875" style="167" customWidth="1"/>
    <col min="3076" max="3076" width="13" style="167" customWidth="1"/>
    <col min="3077" max="3077" width="15.42578125" style="167" customWidth="1"/>
    <col min="3078" max="3078" width="16.7109375" style="167" customWidth="1"/>
    <col min="3079" max="3328" width="9.140625" style="167"/>
    <col min="3329" max="3329" width="30.7109375" style="167" customWidth="1"/>
    <col min="3330" max="3330" width="30.140625" style="167" customWidth="1"/>
    <col min="3331" max="3331" width="52.85546875" style="167" customWidth="1"/>
    <col min="3332" max="3332" width="13" style="167" customWidth="1"/>
    <col min="3333" max="3333" width="15.42578125" style="167" customWidth="1"/>
    <col min="3334" max="3334" width="16.7109375" style="167" customWidth="1"/>
    <col min="3335" max="3584" width="9.140625" style="167"/>
    <col min="3585" max="3585" width="30.7109375" style="167" customWidth="1"/>
    <col min="3586" max="3586" width="30.140625" style="167" customWidth="1"/>
    <col min="3587" max="3587" width="52.85546875" style="167" customWidth="1"/>
    <col min="3588" max="3588" width="13" style="167" customWidth="1"/>
    <col min="3589" max="3589" width="15.42578125" style="167" customWidth="1"/>
    <col min="3590" max="3590" width="16.7109375" style="167" customWidth="1"/>
    <col min="3591" max="3840" width="9.140625" style="167"/>
    <col min="3841" max="3841" width="30.7109375" style="167" customWidth="1"/>
    <col min="3842" max="3842" width="30.140625" style="167" customWidth="1"/>
    <col min="3843" max="3843" width="52.85546875" style="167" customWidth="1"/>
    <col min="3844" max="3844" width="13" style="167" customWidth="1"/>
    <col min="3845" max="3845" width="15.42578125" style="167" customWidth="1"/>
    <col min="3846" max="3846" width="16.7109375" style="167" customWidth="1"/>
    <col min="3847" max="4096" width="9.140625" style="167"/>
    <col min="4097" max="4097" width="30.7109375" style="167" customWidth="1"/>
    <col min="4098" max="4098" width="30.140625" style="167" customWidth="1"/>
    <col min="4099" max="4099" width="52.85546875" style="167" customWidth="1"/>
    <col min="4100" max="4100" width="13" style="167" customWidth="1"/>
    <col min="4101" max="4101" width="15.42578125" style="167" customWidth="1"/>
    <col min="4102" max="4102" width="16.7109375" style="167" customWidth="1"/>
    <col min="4103" max="4352" width="9.140625" style="167"/>
    <col min="4353" max="4353" width="30.7109375" style="167" customWidth="1"/>
    <col min="4354" max="4354" width="30.140625" style="167" customWidth="1"/>
    <col min="4355" max="4355" width="52.85546875" style="167" customWidth="1"/>
    <col min="4356" max="4356" width="13" style="167" customWidth="1"/>
    <col min="4357" max="4357" width="15.42578125" style="167" customWidth="1"/>
    <col min="4358" max="4358" width="16.7109375" style="167" customWidth="1"/>
    <col min="4359" max="4608" width="9.140625" style="167"/>
    <col min="4609" max="4609" width="30.7109375" style="167" customWidth="1"/>
    <col min="4610" max="4610" width="30.140625" style="167" customWidth="1"/>
    <col min="4611" max="4611" width="52.85546875" style="167" customWidth="1"/>
    <col min="4612" max="4612" width="13" style="167" customWidth="1"/>
    <col min="4613" max="4613" width="15.42578125" style="167" customWidth="1"/>
    <col min="4614" max="4614" width="16.7109375" style="167" customWidth="1"/>
    <col min="4615" max="4864" width="9.140625" style="167"/>
    <col min="4865" max="4865" width="30.7109375" style="167" customWidth="1"/>
    <col min="4866" max="4866" width="30.140625" style="167" customWidth="1"/>
    <col min="4867" max="4867" width="52.85546875" style="167" customWidth="1"/>
    <col min="4868" max="4868" width="13" style="167" customWidth="1"/>
    <col min="4869" max="4869" width="15.42578125" style="167" customWidth="1"/>
    <col min="4870" max="4870" width="16.7109375" style="167" customWidth="1"/>
    <col min="4871" max="5120" width="9.140625" style="167"/>
    <col min="5121" max="5121" width="30.7109375" style="167" customWidth="1"/>
    <col min="5122" max="5122" width="30.140625" style="167" customWidth="1"/>
    <col min="5123" max="5123" width="52.85546875" style="167" customWidth="1"/>
    <col min="5124" max="5124" width="13" style="167" customWidth="1"/>
    <col min="5125" max="5125" width="15.42578125" style="167" customWidth="1"/>
    <col min="5126" max="5126" width="16.7109375" style="167" customWidth="1"/>
    <col min="5127" max="5376" width="9.140625" style="167"/>
    <col min="5377" max="5377" width="30.7109375" style="167" customWidth="1"/>
    <col min="5378" max="5378" width="30.140625" style="167" customWidth="1"/>
    <col min="5379" max="5379" width="52.85546875" style="167" customWidth="1"/>
    <col min="5380" max="5380" width="13" style="167" customWidth="1"/>
    <col min="5381" max="5381" width="15.42578125" style="167" customWidth="1"/>
    <col min="5382" max="5382" width="16.7109375" style="167" customWidth="1"/>
    <col min="5383" max="5632" width="9.140625" style="167"/>
    <col min="5633" max="5633" width="30.7109375" style="167" customWidth="1"/>
    <col min="5634" max="5634" width="30.140625" style="167" customWidth="1"/>
    <col min="5635" max="5635" width="52.85546875" style="167" customWidth="1"/>
    <col min="5636" max="5636" width="13" style="167" customWidth="1"/>
    <col min="5637" max="5637" width="15.42578125" style="167" customWidth="1"/>
    <col min="5638" max="5638" width="16.7109375" style="167" customWidth="1"/>
    <col min="5639" max="5888" width="9.140625" style="167"/>
    <col min="5889" max="5889" width="30.7109375" style="167" customWidth="1"/>
    <col min="5890" max="5890" width="30.140625" style="167" customWidth="1"/>
    <col min="5891" max="5891" width="52.85546875" style="167" customWidth="1"/>
    <col min="5892" max="5892" width="13" style="167" customWidth="1"/>
    <col min="5893" max="5893" width="15.42578125" style="167" customWidth="1"/>
    <col min="5894" max="5894" width="16.7109375" style="167" customWidth="1"/>
    <col min="5895" max="6144" width="9.140625" style="167"/>
    <col min="6145" max="6145" width="30.7109375" style="167" customWidth="1"/>
    <col min="6146" max="6146" width="30.140625" style="167" customWidth="1"/>
    <col min="6147" max="6147" width="52.85546875" style="167" customWidth="1"/>
    <col min="6148" max="6148" width="13" style="167" customWidth="1"/>
    <col min="6149" max="6149" width="15.42578125" style="167" customWidth="1"/>
    <col min="6150" max="6150" width="16.7109375" style="167" customWidth="1"/>
    <col min="6151" max="6400" width="9.140625" style="167"/>
    <col min="6401" max="6401" width="30.7109375" style="167" customWidth="1"/>
    <col min="6402" max="6402" width="30.140625" style="167" customWidth="1"/>
    <col min="6403" max="6403" width="52.85546875" style="167" customWidth="1"/>
    <col min="6404" max="6404" width="13" style="167" customWidth="1"/>
    <col min="6405" max="6405" width="15.42578125" style="167" customWidth="1"/>
    <col min="6406" max="6406" width="16.7109375" style="167" customWidth="1"/>
    <col min="6407" max="6656" width="9.140625" style="167"/>
    <col min="6657" max="6657" width="30.7109375" style="167" customWidth="1"/>
    <col min="6658" max="6658" width="30.140625" style="167" customWidth="1"/>
    <col min="6659" max="6659" width="52.85546875" style="167" customWidth="1"/>
    <col min="6660" max="6660" width="13" style="167" customWidth="1"/>
    <col min="6661" max="6661" width="15.42578125" style="167" customWidth="1"/>
    <col min="6662" max="6662" width="16.7109375" style="167" customWidth="1"/>
    <col min="6663" max="6912" width="9.140625" style="167"/>
    <col min="6913" max="6913" width="30.7109375" style="167" customWidth="1"/>
    <col min="6914" max="6914" width="30.140625" style="167" customWidth="1"/>
    <col min="6915" max="6915" width="52.85546875" style="167" customWidth="1"/>
    <col min="6916" max="6916" width="13" style="167" customWidth="1"/>
    <col min="6917" max="6917" width="15.42578125" style="167" customWidth="1"/>
    <col min="6918" max="6918" width="16.7109375" style="167" customWidth="1"/>
    <col min="6919" max="7168" width="9.140625" style="167"/>
    <col min="7169" max="7169" width="30.7109375" style="167" customWidth="1"/>
    <col min="7170" max="7170" width="30.140625" style="167" customWidth="1"/>
    <col min="7171" max="7171" width="52.85546875" style="167" customWidth="1"/>
    <col min="7172" max="7172" width="13" style="167" customWidth="1"/>
    <col min="7173" max="7173" width="15.42578125" style="167" customWidth="1"/>
    <col min="7174" max="7174" width="16.7109375" style="167" customWidth="1"/>
    <col min="7175" max="7424" width="9.140625" style="167"/>
    <col min="7425" max="7425" width="30.7109375" style="167" customWidth="1"/>
    <col min="7426" max="7426" width="30.140625" style="167" customWidth="1"/>
    <col min="7427" max="7427" width="52.85546875" style="167" customWidth="1"/>
    <col min="7428" max="7428" width="13" style="167" customWidth="1"/>
    <col min="7429" max="7429" width="15.42578125" style="167" customWidth="1"/>
    <col min="7430" max="7430" width="16.7109375" style="167" customWidth="1"/>
    <col min="7431" max="7680" width="9.140625" style="167"/>
    <col min="7681" max="7681" width="30.7109375" style="167" customWidth="1"/>
    <col min="7682" max="7682" width="30.140625" style="167" customWidth="1"/>
    <col min="7683" max="7683" width="52.85546875" style="167" customWidth="1"/>
    <col min="7684" max="7684" width="13" style="167" customWidth="1"/>
    <col min="7685" max="7685" width="15.42578125" style="167" customWidth="1"/>
    <col min="7686" max="7686" width="16.7109375" style="167" customWidth="1"/>
    <col min="7687" max="7936" width="9.140625" style="167"/>
    <col min="7937" max="7937" width="30.7109375" style="167" customWidth="1"/>
    <col min="7938" max="7938" width="30.140625" style="167" customWidth="1"/>
    <col min="7939" max="7939" width="52.85546875" style="167" customWidth="1"/>
    <col min="7940" max="7940" width="13" style="167" customWidth="1"/>
    <col min="7941" max="7941" width="15.42578125" style="167" customWidth="1"/>
    <col min="7942" max="7942" width="16.7109375" style="167" customWidth="1"/>
    <col min="7943" max="8192" width="9.140625" style="167"/>
    <col min="8193" max="8193" width="30.7109375" style="167" customWidth="1"/>
    <col min="8194" max="8194" width="30.140625" style="167" customWidth="1"/>
    <col min="8195" max="8195" width="52.85546875" style="167" customWidth="1"/>
    <col min="8196" max="8196" width="13" style="167" customWidth="1"/>
    <col min="8197" max="8197" width="15.42578125" style="167" customWidth="1"/>
    <col min="8198" max="8198" width="16.7109375" style="167" customWidth="1"/>
    <col min="8199" max="8448" width="9.140625" style="167"/>
    <col min="8449" max="8449" width="30.7109375" style="167" customWidth="1"/>
    <col min="8450" max="8450" width="30.140625" style="167" customWidth="1"/>
    <col min="8451" max="8451" width="52.85546875" style="167" customWidth="1"/>
    <col min="8452" max="8452" width="13" style="167" customWidth="1"/>
    <col min="8453" max="8453" width="15.42578125" style="167" customWidth="1"/>
    <col min="8454" max="8454" width="16.7109375" style="167" customWidth="1"/>
    <col min="8455" max="8704" width="9.140625" style="167"/>
    <col min="8705" max="8705" width="30.7109375" style="167" customWidth="1"/>
    <col min="8706" max="8706" width="30.140625" style="167" customWidth="1"/>
    <col min="8707" max="8707" width="52.85546875" style="167" customWidth="1"/>
    <col min="8708" max="8708" width="13" style="167" customWidth="1"/>
    <col min="8709" max="8709" width="15.42578125" style="167" customWidth="1"/>
    <col min="8710" max="8710" width="16.7109375" style="167" customWidth="1"/>
    <col min="8711" max="8960" width="9.140625" style="167"/>
    <col min="8961" max="8961" width="30.7109375" style="167" customWidth="1"/>
    <col min="8962" max="8962" width="30.140625" style="167" customWidth="1"/>
    <col min="8963" max="8963" width="52.85546875" style="167" customWidth="1"/>
    <col min="8964" max="8964" width="13" style="167" customWidth="1"/>
    <col min="8965" max="8965" width="15.42578125" style="167" customWidth="1"/>
    <col min="8966" max="8966" width="16.7109375" style="167" customWidth="1"/>
    <col min="8967" max="9216" width="9.140625" style="167"/>
    <col min="9217" max="9217" width="30.7109375" style="167" customWidth="1"/>
    <col min="9218" max="9218" width="30.140625" style="167" customWidth="1"/>
    <col min="9219" max="9219" width="52.85546875" style="167" customWidth="1"/>
    <col min="9220" max="9220" width="13" style="167" customWidth="1"/>
    <col min="9221" max="9221" width="15.42578125" style="167" customWidth="1"/>
    <col min="9222" max="9222" width="16.7109375" style="167" customWidth="1"/>
    <col min="9223" max="9472" width="9.140625" style="167"/>
    <col min="9473" max="9473" width="30.7109375" style="167" customWidth="1"/>
    <col min="9474" max="9474" width="30.140625" style="167" customWidth="1"/>
    <col min="9475" max="9475" width="52.85546875" style="167" customWidth="1"/>
    <col min="9476" max="9476" width="13" style="167" customWidth="1"/>
    <col min="9477" max="9477" width="15.42578125" style="167" customWidth="1"/>
    <col min="9478" max="9478" width="16.7109375" style="167" customWidth="1"/>
    <col min="9479" max="9728" width="9.140625" style="167"/>
    <col min="9729" max="9729" width="30.7109375" style="167" customWidth="1"/>
    <col min="9730" max="9730" width="30.140625" style="167" customWidth="1"/>
    <col min="9731" max="9731" width="52.85546875" style="167" customWidth="1"/>
    <col min="9732" max="9732" width="13" style="167" customWidth="1"/>
    <col min="9733" max="9733" width="15.42578125" style="167" customWidth="1"/>
    <col min="9734" max="9734" width="16.7109375" style="167" customWidth="1"/>
    <col min="9735" max="9984" width="9.140625" style="167"/>
    <col min="9985" max="9985" width="30.7109375" style="167" customWidth="1"/>
    <col min="9986" max="9986" width="30.140625" style="167" customWidth="1"/>
    <col min="9987" max="9987" width="52.85546875" style="167" customWidth="1"/>
    <col min="9988" max="9988" width="13" style="167" customWidth="1"/>
    <col min="9989" max="9989" width="15.42578125" style="167" customWidth="1"/>
    <col min="9990" max="9990" width="16.7109375" style="167" customWidth="1"/>
    <col min="9991" max="10240" width="9.140625" style="167"/>
    <col min="10241" max="10241" width="30.7109375" style="167" customWidth="1"/>
    <col min="10242" max="10242" width="30.140625" style="167" customWidth="1"/>
    <col min="10243" max="10243" width="52.85546875" style="167" customWidth="1"/>
    <col min="10244" max="10244" width="13" style="167" customWidth="1"/>
    <col min="10245" max="10245" width="15.42578125" style="167" customWidth="1"/>
    <col min="10246" max="10246" width="16.7109375" style="167" customWidth="1"/>
    <col min="10247" max="10496" width="9.140625" style="167"/>
    <col min="10497" max="10497" width="30.7109375" style="167" customWidth="1"/>
    <col min="10498" max="10498" width="30.140625" style="167" customWidth="1"/>
    <col min="10499" max="10499" width="52.85546875" style="167" customWidth="1"/>
    <col min="10500" max="10500" width="13" style="167" customWidth="1"/>
    <col min="10501" max="10501" width="15.42578125" style="167" customWidth="1"/>
    <col min="10502" max="10502" width="16.7109375" style="167" customWidth="1"/>
    <col min="10503" max="10752" width="9.140625" style="167"/>
    <col min="10753" max="10753" width="30.7109375" style="167" customWidth="1"/>
    <col min="10754" max="10754" width="30.140625" style="167" customWidth="1"/>
    <col min="10755" max="10755" width="52.85546875" style="167" customWidth="1"/>
    <col min="10756" max="10756" width="13" style="167" customWidth="1"/>
    <col min="10757" max="10757" width="15.42578125" style="167" customWidth="1"/>
    <col min="10758" max="10758" width="16.7109375" style="167" customWidth="1"/>
    <col min="10759" max="11008" width="9.140625" style="167"/>
    <col min="11009" max="11009" width="30.7109375" style="167" customWidth="1"/>
    <col min="11010" max="11010" width="30.140625" style="167" customWidth="1"/>
    <col min="11011" max="11011" width="52.85546875" style="167" customWidth="1"/>
    <col min="11012" max="11012" width="13" style="167" customWidth="1"/>
    <col min="11013" max="11013" width="15.42578125" style="167" customWidth="1"/>
    <col min="11014" max="11014" width="16.7109375" style="167" customWidth="1"/>
    <col min="11015" max="11264" width="9.140625" style="167"/>
    <col min="11265" max="11265" width="30.7109375" style="167" customWidth="1"/>
    <col min="11266" max="11266" width="30.140625" style="167" customWidth="1"/>
    <col min="11267" max="11267" width="52.85546875" style="167" customWidth="1"/>
    <col min="11268" max="11268" width="13" style="167" customWidth="1"/>
    <col min="11269" max="11269" width="15.42578125" style="167" customWidth="1"/>
    <col min="11270" max="11270" width="16.7109375" style="167" customWidth="1"/>
    <col min="11271" max="11520" width="9.140625" style="167"/>
    <col min="11521" max="11521" width="30.7109375" style="167" customWidth="1"/>
    <col min="11522" max="11522" width="30.140625" style="167" customWidth="1"/>
    <col min="11523" max="11523" width="52.85546875" style="167" customWidth="1"/>
    <col min="11524" max="11524" width="13" style="167" customWidth="1"/>
    <col min="11525" max="11525" width="15.42578125" style="167" customWidth="1"/>
    <col min="11526" max="11526" width="16.7109375" style="167" customWidth="1"/>
    <col min="11527" max="11776" width="9.140625" style="167"/>
    <col min="11777" max="11777" width="30.7109375" style="167" customWidth="1"/>
    <col min="11778" max="11778" width="30.140625" style="167" customWidth="1"/>
    <col min="11779" max="11779" width="52.85546875" style="167" customWidth="1"/>
    <col min="11780" max="11780" width="13" style="167" customWidth="1"/>
    <col min="11781" max="11781" width="15.42578125" style="167" customWidth="1"/>
    <col min="11782" max="11782" width="16.7109375" style="167" customWidth="1"/>
    <col min="11783" max="12032" width="9.140625" style="167"/>
    <col min="12033" max="12033" width="30.7109375" style="167" customWidth="1"/>
    <col min="12034" max="12034" width="30.140625" style="167" customWidth="1"/>
    <col min="12035" max="12035" width="52.85546875" style="167" customWidth="1"/>
    <col min="12036" max="12036" width="13" style="167" customWidth="1"/>
    <col min="12037" max="12037" width="15.42578125" style="167" customWidth="1"/>
    <col min="12038" max="12038" width="16.7109375" style="167" customWidth="1"/>
    <col min="12039" max="12288" width="9.140625" style="167"/>
    <col min="12289" max="12289" width="30.7109375" style="167" customWidth="1"/>
    <col min="12290" max="12290" width="30.140625" style="167" customWidth="1"/>
    <col min="12291" max="12291" width="52.85546875" style="167" customWidth="1"/>
    <col min="12292" max="12292" width="13" style="167" customWidth="1"/>
    <col min="12293" max="12293" width="15.42578125" style="167" customWidth="1"/>
    <col min="12294" max="12294" width="16.7109375" style="167" customWidth="1"/>
    <col min="12295" max="12544" width="9.140625" style="167"/>
    <col min="12545" max="12545" width="30.7109375" style="167" customWidth="1"/>
    <col min="12546" max="12546" width="30.140625" style="167" customWidth="1"/>
    <col min="12547" max="12547" width="52.85546875" style="167" customWidth="1"/>
    <col min="12548" max="12548" width="13" style="167" customWidth="1"/>
    <col min="12549" max="12549" width="15.42578125" style="167" customWidth="1"/>
    <col min="12550" max="12550" width="16.7109375" style="167" customWidth="1"/>
    <col min="12551" max="12800" width="9.140625" style="167"/>
    <col min="12801" max="12801" width="30.7109375" style="167" customWidth="1"/>
    <col min="12802" max="12802" width="30.140625" style="167" customWidth="1"/>
    <col min="12803" max="12803" width="52.85546875" style="167" customWidth="1"/>
    <col min="12804" max="12804" width="13" style="167" customWidth="1"/>
    <col min="12805" max="12805" width="15.42578125" style="167" customWidth="1"/>
    <col min="12806" max="12806" width="16.7109375" style="167" customWidth="1"/>
    <col min="12807" max="13056" width="9.140625" style="167"/>
    <col min="13057" max="13057" width="30.7109375" style="167" customWidth="1"/>
    <col min="13058" max="13058" width="30.140625" style="167" customWidth="1"/>
    <col min="13059" max="13059" width="52.85546875" style="167" customWidth="1"/>
    <col min="13060" max="13060" width="13" style="167" customWidth="1"/>
    <col min="13061" max="13061" width="15.42578125" style="167" customWidth="1"/>
    <col min="13062" max="13062" width="16.7109375" style="167" customWidth="1"/>
    <col min="13063" max="13312" width="9.140625" style="167"/>
    <col min="13313" max="13313" width="30.7109375" style="167" customWidth="1"/>
    <col min="13314" max="13314" width="30.140625" style="167" customWidth="1"/>
    <col min="13315" max="13315" width="52.85546875" style="167" customWidth="1"/>
    <col min="13316" max="13316" width="13" style="167" customWidth="1"/>
    <col min="13317" max="13317" width="15.42578125" style="167" customWidth="1"/>
    <col min="13318" max="13318" width="16.7109375" style="167" customWidth="1"/>
    <col min="13319" max="13568" width="9.140625" style="167"/>
    <col min="13569" max="13569" width="30.7109375" style="167" customWidth="1"/>
    <col min="13570" max="13570" width="30.140625" style="167" customWidth="1"/>
    <col min="13571" max="13571" width="52.85546875" style="167" customWidth="1"/>
    <col min="13572" max="13572" width="13" style="167" customWidth="1"/>
    <col min="13573" max="13573" width="15.42578125" style="167" customWidth="1"/>
    <col min="13574" max="13574" width="16.7109375" style="167" customWidth="1"/>
    <col min="13575" max="13824" width="9.140625" style="167"/>
    <col min="13825" max="13825" width="30.7109375" style="167" customWidth="1"/>
    <col min="13826" max="13826" width="30.140625" style="167" customWidth="1"/>
    <col min="13827" max="13827" width="52.85546875" style="167" customWidth="1"/>
    <col min="13828" max="13828" width="13" style="167" customWidth="1"/>
    <col min="13829" max="13829" width="15.42578125" style="167" customWidth="1"/>
    <col min="13830" max="13830" width="16.7109375" style="167" customWidth="1"/>
    <col min="13831" max="14080" width="9.140625" style="167"/>
    <col min="14081" max="14081" width="30.7109375" style="167" customWidth="1"/>
    <col min="14082" max="14082" width="30.140625" style="167" customWidth="1"/>
    <col min="14083" max="14083" width="52.85546875" style="167" customWidth="1"/>
    <col min="14084" max="14084" width="13" style="167" customWidth="1"/>
    <col min="14085" max="14085" width="15.42578125" style="167" customWidth="1"/>
    <col min="14086" max="14086" width="16.7109375" style="167" customWidth="1"/>
    <col min="14087" max="14336" width="9.140625" style="167"/>
    <col min="14337" max="14337" width="30.7109375" style="167" customWidth="1"/>
    <col min="14338" max="14338" width="30.140625" style="167" customWidth="1"/>
    <col min="14339" max="14339" width="52.85546875" style="167" customWidth="1"/>
    <col min="14340" max="14340" width="13" style="167" customWidth="1"/>
    <col min="14341" max="14341" width="15.42578125" style="167" customWidth="1"/>
    <col min="14342" max="14342" width="16.7109375" style="167" customWidth="1"/>
    <col min="14343" max="14592" width="9.140625" style="167"/>
    <col min="14593" max="14593" width="30.7109375" style="167" customWidth="1"/>
    <col min="14594" max="14594" width="30.140625" style="167" customWidth="1"/>
    <col min="14595" max="14595" width="52.85546875" style="167" customWidth="1"/>
    <col min="14596" max="14596" width="13" style="167" customWidth="1"/>
    <col min="14597" max="14597" width="15.42578125" style="167" customWidth="1"/>
    <col min="14598" max="14598" width="16.7109375" style="167" customWidth="1"/>
    <col min="14599" max="14848" width="9.140625" style="167"/>
    <col min="14849" max="14849" width="30.7109375" style="167" customWidth="1"/>
    <col min="14850" max="14850" width="30.140625" style="167" customWidth="1"/>
    <col min="14851" max="14851" width="52.85546875" style="167" customWidth="1"/>
    <col min="14852" max="14852" width="13" style="167" customWidth="1"/>
    <col min="14853" max="14853" width="15.42578125" style="167" customWidth="1"/>
    <col min="14854" max="14854" width="16.7109375" style="167" customWidth="1"/>
    <col min="14855" max="15104" width="9.140625" style="167"/>
    <col min="15105" max="15105" width="30.7109375" style="167" customWidth="1"/>
    <col min="15106" max="15106" width="30.140625" style="167" customWidth="1"/>
    <col min="15107" max="15107" width="52.85546875" style="167" customWidth="1"/>
    <col min="15108" max="15108" width="13" style="167" customWidth="1"/>
    <col min="15109" max="15109" width="15.42578125" style="167" customWidth="1"/>
    <col min="15110" max="15110" width="16.7109375" style="167" customWidth="1"/>
    <col min="15111" max="15360" width="9.140625" style="167"/>
    <col min="15361" max="15361" width="30.7109375" style="167" customWidth="1"/>
    <col min="15362" max="15362" width="30.140625" style="167" customWidth="1"/>
    <col min="15363" max="15363" width="52.85546875" style="167" customWidth="1"/>
    <col min="15364" max="15364" width="13" style="167" customWidth="1"/>
    <col min="15365" max="15365" width="15.42578125" style="167" customWidth="1"/>
    <col min="15366" max="15366" width="16.7109375" style="167" customWidth="1"/>
    <col min="15367" max="15616" width="9.140625" style="167"/>
    <col min="15617" max="15617" width="30.7109375" style="167" customWidth="1"/>
    <col min="15618" max="15618" width="30.140625" style="167" customWidth="1"/>
    <col min="15619" max="15619" width="52.85546875" style="167" customWidth="1"/>
    <col min="15620" max="15620" width="13" style="167" customWidth="1"/>
    <col min="15621" max="15621" width="15.42578125" style="167" customWidth="1"/>
    <col min="15622" max="15622" width="16.7109375" style="167" customWidth="1"/>
    <col min="15623" max="15872" width="9.140625" style="167"/>
    <col min="15873" max="15873" width="30.7109375" style="167" customWidth="1"/>
    <col min="15874" max="15874" width="30.140625" style="167" customWidth="1"/>
    <col min="15875" max="15875" width="52.85546875" style="167" customWidth="1"/>
    <col min="15876" max="15876" width="13" style="167" customWidth="1"/>
    <col min="15877" max="15877" width="15.42578125" style="167" customWidth="1"/>
    <col min="15878" max="15878" width="16.7109375" style="167" customWidth="1"/>
    <col min="15879" max="16128" width="9.140625" style="167"/>
    <col min="16129" max="16129" width="30.7109375" style="167" customWidth="1"/>
    <col min="16130" max="16130" width="30.140625" style="167" customWidth="1"/>
    <col min="16131" max="16131" width="52.85546875" style="167" customWidth="1"/>
    <col min="16132" max="16132" width="13" style="167" customWidth="1"/>
    <col min="16133" max="16133" width="15.42578125" style="167" customWidth="1"/>
    <col min="16134" max="16134" width="16.7109375" style="167" customWidth="1"/>
    <col min="16135" max="16384" width="9.140625" style="167"/>
  </cols>
  <sheetData>
    <row r="1" spans="1:6" s="161" customFormat="1" ht="36" x14ac:dyDescent="0.2">
      <c r="A1" s="157" t="s">
        <v>477</v>
      </c>
      <c r="B1" s="157" t="s">
        <v>478</v>
      </c>
      <c r="C1" s="158" t="s">
        <v>479</v>
      </c>
      <c r="D1" s="158" t="s">
        <v>1</v>
      </c>
      <c r="E1" s="159" t="s">
        <v>2</v>
      </c>
      <c r="F1" s="160" t="s">
        <v>480</v>
      </c>
    </row>
    <row r="2" spans="1:6" ht="20.100000000000001" customHeight="1" x14ac:dyDescent="0.2">
      <c r="A2" s="162" t="s">
        <v>191</v>
      </c>
      <c r="B2" s="162" t="s">
        <v>481</v>
      </c>
      <c r="C2" s="163" t="s">
        <v>482</v>
      </c>
      <c r="D2" s="164" t="s">
        <v>483</v>
      </c>
      <c r="E2" s="165">
        <v>944</v>
      </c>
      <c r="F2" s="166" t="s">
        <v>484</v>
      </c>
    </row>
    <row r="3" spans="1:6" ht="24" x14ac:dyDescent="0.2">
      <c r="A3" s="162" t="s">
        <v>191</v>
      </c>
      <c r="B3" s="162" t="s">
        <v>481</v>
      </c>
      <c r="C3" s="163" t="s">
        <v>485</v>
      </c>
      <c r="D3" s="164" t="s">
        <v>483</v>
      </c>
      <c r="E3" s="165">
        <v>590</v>
      </c>
      <c r="F3" s="166" t="s">
        <v>484</v>
      </c>
    </row>
    <row r="4" spans="1:6" ht="36" x14ac:dyDescent="0.2">
      <c r="A4" s="168" t="s">
        <v>182</v>
      </c>
      <c r="B4" s="168" t="s">
        <v>486</v>
      </c>
      <c r="C4" s="168" t="s">
        <v>487</v>
      </c>
      <c r="D4" s="169" t="s">
        <v>483</v>
      </c>
      <c r="E4" s="170">
        <v>5000.5</v>
      </c>
      <c r="F4" s="171" t="s">
        <v>488</v>
      </c>
    </row>
    <row r="5" spans="1:6" ht="36" x14ac:dyDescent="0.2">
      <c r="A5" s="168" t="s">
        <v>182</v>
      </c>
      <c r="B5" s="168" t="s">
        <v>486</v>
      </c>
      <c r="C5" s="168" t="s">
        <v>489</v>
      </c>
      <c r="D5" s="169" t="s">
        <v>483</v>
      </c>
      <c r="E5" s="170">
        <v>10133.5</v>
      </c>
      <c r="F5" s="171" t="s">
        <v>488</v>
      </c>
    </row>
    <row r="6" spans="1:6" ht="36" x14ac:dyDescent="0.2">
      <c r="A6" s="168" t="s">
        <v>182</v>
      </c>
      <c r="B6" s="168" t="s">
        <v>486</v>
      </c>
      <c r="C6" s="168" t="s">
        <v>490</v>
      </c>
      <c r="D6" s="169" t="s">
        <v>483</v>
      </c>
      <c r="E6" s="170">
        <v>25488</v>
      </c>
      <c r="F6" s="171" t="s">
        <v>488</v>
      </c>
    </row>
    <row r="7" spans="1:6" ht="36" x14ac:dyDescent="0.2">
      <c r="A7" s="168" t="s">
        <v>182</v>
      </c>
      <c r="B7" s="168" t="s">
        <v>486</v>
      </c>
      <c r="C7" s="168" t="s">
        <v>491</v>
      </c>
      <c r="D7" s="169" t="s">
        <v>483</v>
      </c>
      <c r="E7" s="170">
        <v>61419</v>
      </c>
      <c r="F7" s="171" t="s">
        <v>488</v>
      </c>
    </row>
    <row r="8" spans="1:6" ht="21.95" customHeight="1" x14ac:dyDescent="0.2">
      <c r="A8" s="168" t="s">
        <v>182</v>
      </c>
      <c r="B8" s="168" t="s">
        <v>486</v>
      </c>
      <c r="C8" s="168" t="s">
        <v>492</v>
      </c>
      <c r="D8" s="169" t="s">
        <v>483</v>
      </c>
      <c r="E8" s="170">
        <v>33435.300000000003</v>
      </c>
      <c r="F8" s="171" t="s">
        <v>488</v>
      </c>
    </row>
    <row r="9" spans="1:6" ht="17.100000000000001" customHeight="1" x14ac:dyDescent="0.2">
      <c r="A9" s="168" t="s">
        <v>182</v>
      </c>
      <c r="B9" s="168" t="s">
        <v>486</v>
      </c>
      <c r="C9" s="168" t="s">
        <v>493</v>
      </c>
      <c r="D9" s="169" t="s">
        <v>483</v>
      </c>
      <c r="E9" s="170">
        <v>9410.5</v>
      </c>
      <c r="F9" s="171" t="s">
        <v>488</v>
      </c>
    </row>
    <row r="10" spans="1:6" ht="18.95" customHeight="1" x14ac:dyDescent="0.2">
      <c r="A10" s="168" t="s">
        <v>182</v>
      </c>
      <c r="B10" s="168" t="s">
        <v>486</v>
      </c>
      <c r="C10" s="168" t="s">
        <v>494</v>
      </c>
      <c r="D10" s="169" t="s">
        <v>483</v>
      </c>
      <c r="E10" s="170">
        <v>5929.5</v>
      </c>
      <c r="F10" s="171" t="s">
        <v>488</v>
      </c>
    </row>
    <row r="11" spans="1:6" ht="17.100000000000001" customHeight="1" x14ac:dyDescent="0.2">
      <c r="A11" s="168" t="s">
        <v>182</v>
      </c>
      <c r="B11" s="168" t="s">
        <v>486</v>
      </c>
      <c r="C11" s="168" t="s">
        <v>495</v>
      </c>
      <c r="D11" s="169" t="s">
        <v>483</v>
      </c>
      <c r="E11" s="170">
        <v>65844</v>
      </c>
      <c r="F11" s="171" t="s">
        <v>488</v>
      </c>
    </row>
    <row r="12" spans="1:6" ht="18" customHeight="1" x14ac:dyDescent="0.2">
      <c r="A12" s="168" t="s">
        <v>182</v>
      </c>
      <c r="B12" s="168" t="s">
        <v>486</v>
      </c>
      <c r="C12" s="168" t="s">
        <v>496</v>
      </c>
      <c r="D12" s="169" t="s">
        <v>483</v>
      </c>
      <c r="E12" s="170">
        <v>29393.8</v>
      </c>
      <c r="F12" s="171" t="s">
        <v>488</v>
      </c>
    </row>
    <row r="13" spans="1:6" ht="18" customHeight="1" x14ac:dyDescent="0.2">
      <c r="A13" s="168" t="s">
        <v>182</v>
      </c>
      <c r="B13" s="168" t="s">
        <v>486</v>
      </c>
      <c r="C13" s="168" t="s">
        <v>497</v>
      </c>
      <c r="D13" s="169" t="s">
        <v>483</v>
      </c>
      <c r="E13" s="170">
        <v>27193.1</v>
      </c>
      <c r="F13" s="171" t="s">
        <v>488</v>
      </c>
    </row>
    <row r="14" spans="1:6" ht="48" x14ac:dyDescent="0.2">
      <c r="A14" s="168" t="s">
        <v>182</v>
      </c>
      <c r="B14" s="168" t="s">
        <v>486</v>
      </c>
      <c r="C14" s="168" t="s">
        <v>498</v>
      </c>
      <c r="D14" s="169" t="s">
        <v>483</v>
      </c>
      <c r="E14" s="170">
        <v>50380.1</v>
      </c>
      <c r="F14" s="171" t="s">
        <v>488</v>
      </c>
    </row>
    <row r="15" spans="1:6" ht="48" x14ac:dyDescent="0.2">
      <c r="A15" s="168" t="s">
        <v>182</v>
      </c>
      <c r="B15" s="168" t="s">
        <v>486</v>
      </c>
      <c r="C15" s="168" t="s">
        <v>499</v>
      </c>
      <c r="D15" s="169" t="s">
        <v>483</v>
      </c>
      <c r="E15" s="170">
        <v>29323</v>
      </c>
      <c r="F15" s="171" t="s">
        <v>488</v>
      </c>
    </row>
    <row r="16" spans="1:6" ht="48" x14ac:dyDescent="0.2">
      <c r="A16" s="168" t="s">
        <v>182</v>
      </c>
      <c r="B16" s="168" t="s">
        <v>486</v>
      </c>
      <c r="C16" s="168" t="s">
        <v>500</v>
      </c>
      <c r="D16" s="169" t="s">
        <v>483</v>
      </c>
      <c r="E16" s="170">
        <v>32833.5</v>
      </c>
      <c r="F16" s="171" t="s">
        <v>488</v>
      </c>
    </row>
    <row r="17" spans="1:6" ht="48" x14ac:dyDescent="0.2">
      <c r="A17" s="168" t="s">
        <v>182</v>
      </c>
      <c r="B17" s="168" t="s">
        <v>486</v>
      </c>
      <c r="C17" s="168" t="s">
        <v>501</v>
      </c>
      <c r="D17" s="169" t="s">
        <v>483</v>
      </c>
      <c r="E17" s="170">
        <v>12537.5</v>
      </c>
      <c r="F17" s="171" t="s">
        <v>488</v>
      </c>
    </row>
    <row r="18" spans="1:6" ht="48" x14ac:dyDescent="0.2">
      <c r="A18" s="168" t="s">
        <v>182</v>
      </c>
      <c r="B18" s="168" t="s">
        <v>486</v>
      </c>
      <c r="C18" s="168" t="s">
        <v>502</v>
      </c>
      <c r="D18" s="169" t="s">
        <v>483</v>
      </c>
      <c r="E18" s="170">
        <v>12626</v>
      </c>
      <c r="F18" s="171" t="s">
        <v>488</v>
      </c>
    </row>
    <row r="19" spans="1:6" ht="48" x14ac:dyDescent="0.2">
      <c r="A19" s="168" t="s">
        <v>182</v>
      </c>
      <c r="B19" s="168" t="s">
        <v>486</v>
      </c>
      <c r="C19" s="168" t="s">
        <v>503</v>
      </c>
      <c r="D19" s="169" t="s">
        <v>483</v>
      </c>
      <c r="E19" s="170">
        <v>95892.7</v>
      </c>
      <c r="F19" s="171" t="s">
        <v>488</v>
      </c>
    </row>
    <row r="20" spans="1:6" ht="22.5" customHeight="1" x14ac:dyDescent="0.2">
      <c r="A20" s="168" t="s">
        <v>182</v>
      </c>
      <c r="B20" s="168" t="s">
        <v>486</v>
      </c>
      <c r="C20" s="168" t="s">
        <v>504</v>
      </c>
      <c r="D20" s="169" t="s">
        <v>483</v>
      </c>
      <c r="E20" s="170">
        <v>19706</v>
      </c>
      <c r="F20" s="171" t="s">
        <v>488</v>
      </c>
    </row>
    <row r="21" spans="1:6" ht="22.5" customHeight="1" x14ac:dyDescent="0.2">
      <c r="A21" s="168" t="s">
        <v>182</v>
      </c>
      <c r="B21" s="168" t="s">
        <v>486</v>
      </c>
      <c r="C21" s="168" t="s">
        <v>505</v>
      </c>
      <c r="D21" s="169" t="s">
        <v>483</v>
      </c>
      <c r="E21" s="170">
        <v>30975</v>
      </c>
      <c r="F21" s="171" t="s">
        <v>488</v>
      </c>
    </row>
    <row r="22" spans="1:6" ht="24" x14ac:dyDescent="0.2">
      <c r="A22" s="168" t="s">
        <v>182</v>
      </c>
      <c r="B22" s="168" t="s">
        <v>486</v>
      </c>
      <c r="C22" s="168" t="s">
        <v>506</v>
      </c>
      <c r="D22" s="169" t="s">
        <v>483</v>
      </c>
      <c r="E22" s="170">
        <v>15251.5</v>
      </c>
      <c r="F22" s="171" t="s">
        <v>488</v>
      </c>
    </row>
    <row r="23" spans="1:6" ht="24" x14ac:dyDescent="0.2">
      <c r="A23" s="168" t="s">
        <v>182</v>
      </c>
      <c r="B23" s="168" t="s">
        <v>486</v>
      </c>
      <c r="C23" s="168" t="s">
        <v>507</v>
      </c>
      <c r="D23" s="169" t="s">
        <v>483</v>
      </c>
      <c r="E23" s="170">
        <v>24225.4</v>
      </c>
      <c r="F23" s="171" t="s">
        <v>488</v>
      </c>
    </row>
    <row r="24" spans="1:6" ht="22.5" customHeight="1" x14ac:dyDescent="0.2">
      <c r="A24" s="172" t="s">
        <v>206</v>
      </c>
      <c r="B24" s="172" t="s">
        <v>508</v>
      </c>
      <c r="C24" s="173" t="s">
        <v>509</v>
      </c>
      <c r="D24" s="174" t="s">
        <v>510</v>
      </c>
      <c r="E24" s="175">
        <v>1003</v>
      </c>
      <c r="F24" s="176" t="s">
        <v>511</v>
      </c>
    </row>
    <row r="25" spans="1:6" x14ac:dyDescent="0.2">
      <c r="A25" s="172" t="s">
        <v>206</v>
      </c>
      <c r="B25" s="172" t="s">
        <v>508</v>
      </c>
      <c r="C25" s="173" t="s">
        <v>512</v>
      </c>
      <c r="D25" s="174" t="s">
        <v>510</v>
      </c>
      <c r="E25" s="175">
        <v>1003</v>
      </c>
      <c r="F25" s="176" t="s">
        <v>511</v>
      </c>
    </row>
    <row r="26" spans="1:6" ht="24" customHeight="1" x14ac:dyDescent="0.2">
      <c r="A26" s="172" t="s">
        <v>206</v>
      </c>
      <c r="B26" s="172" t="s">
        <v>508</v>
      </c>
      <c r="C26" s="173" t="s">
        <v>513</v>
      </c>
      <c r="D26" s="174" t="s">
        <v>510</v>
      </c>
      <c r="E26" s="175">
        <v>3009</v>
      </c>
      <c r="F26" s="176" t="s">
        <v>511</v>
      </c>
    </row>
    <row r="27" spans="1:6" x14ac:dyDescent="0.2">
      <c r="A27" s="172" t="s">
        <v>206</v>
      </c>
      <c r="B27" s="172" t="s">
        <v>508</v>
      </c>
      <c r="C27" s="173" t="s">
        <v>514</v>
      </c>
      <c r="D27" s="174" t="s">
        <v>510</v>
      </c>
      <c r="E27" s="175">
        <v>1882.1</v>
      </c>
      <c r="F27" s="176" t="s">
        <v>511</v>
      </c>
    </row>
    <row r="28" spans="1:6" x14ac:dyDescent="0.2">
      <c r="A28" s="172" t="s">
        <v>206</v>
      </c>
      <c r="B28" s="172" t="s">
        <v>508</v>
      </c>
      <c r="C28" s="173" t="s">
        <v>515</v>
      </c>
      <c r="D28" s="174" t="s">
        <v>483</v>
      </c>
      <c r="E28" s="175">
        <v>83.78</v>
      </c>
      <c r="F28" s="176" t="s">
        <v>511</v>
      </c>
    </row>
    <row r="29" spans="1:6" x14ac:dyDescent="0.2">
      <c r="A29" s="172" t="s">
        <v>206</v>
      </c>
      <c r="B29" s="172" t="s">
        <v>508</v>
      </c>
      <c r="C29" s="173" t="s">
        <v>516</v>
      </c>
      <c r="D29" s="174" t="s">
        <v>483</v>
      </c>
      <c r="E29" s="175">
        <v>192.34</v>
      </c>
      <c r="F29" s="176" t="s">
        <v>511</v>
      </c>
    </row>
    <row r="30" spans="1:6" x14ac:dyDescent="0.2">
      <c r="A30" s="172" t="s">
        <v>206</v>
      </c>
      <c r="B30" s="172" t="s">
        <v>508</v>
      </c>
      <c r="C30" s="173" t="s">
        <v>517</v>
      </c>
      <c r="D30" s="174" t="s">
        <v>483</v>
      </c>
      <c r="E30" s="175">
        <v>421.26</v>
      </c>
      <c r="F30" s="176" t="s">
        <v>511</v>
      </c>
    </row>
    <row r="31" spans="1:6" x14ac:dyDescent="0.2">
      <c r="A31" s="177" t="s">
        <v>518</v>
      </c>
      <c r="B31" s="177" t="s">
        <v>519</v>
      </c>
      <c r="C31" s="178" t="s">
        <v>520</v>
      </c>
      <c r="D31" s="179" t="s">
        <v>483</v>
      </c>
      <c r="E31" s="180">
        <v>6500</v>
      </c>
      <c r="F31" s="181" t="s">
        <v>521</v>
      </c>
    </row>
    <row r="32" spans="1:6" x14ac:dyDescent="0.2">
      <c r="A32" s="177" t="s">
        <v>518</v>
      </c>
      <c r="B32" s="177" t="s">
        <v>519</v>
      </c>
      <c r="C32" s="178" t="s">
        <v>522</v>
      </c>
      <c r="D32" s="179" t="s">
        <v>483</v>
      </c>
      <c r="E32" s="180">
        <v>7265.26</v>
      </c>
      <c r="F32" s="181" t="s">
        <v>521</v>
      </c>
    </row>
    <row r="33" spans="1:6" x14ac:dyDescent="0.2">
      <c r="A33" s="177" t="s">
        <v>518</v>
      </c>
      <c r="B33" s="177" t="s">
        <v>519</v>
      </c>
      <c r="C33" s="178" t="s">
        <v>523</v>
      </c>
      <c r="D33" s="179" t="s">
        <v>483</v>
      </c>
      <c r="E33" s="180">
        <v>4675.2539999999999</v>
      </c>
      <c r="F33" s="181" t="s">
        <v>521</v>
      </c>
    </row>
    <row r="34" spans="1:6" x14ac:dyDescent="0.2">
      <c r="A34" s="177" t="s">
        <v>518</v>
      </c>
      <c r="B34" s="177" t="s">
        <v>519</v>
      </c>
      <c r="C34" s="178" t="s">
        <v>524</v>
      </c>
      <c r="D34" s="179" t="s">
        <v>483</v>
      </c>
      <c r="E34" s="180">
        <v>16785.5</v>
      </c>
      <c r="F34" s="181" t="s">
        <v>521</v>
      </c>
    </row>
    <row r="35" spans="1:6" x14ac:dyDescent="0.2">
      <c r="A35" s="177" t="s">
        <v>518</v>
      </c>
      <c r="B35" s="177" t="s">
        <v>519</v>
      </c>
      <c r="C35" s="178" t="s">
        <v>525</v>
      </c>
      <c r="D35" s="179" t="s">
        <v>483</v>
      </c>
      <c r="E35" s="180">
        <v>15163</v>
      </c>
      <c r="F35" s="181" t="s">
        <v>521</v>
      </c>
    </row>
    <row r="36" spans="1:6" x14ac:dyDescent="0.2">
      <c r="A36" s="182" t="s">
        <v>275</v>
      </c>
      <c r="B36" s="182" t="s">
        <v>526</v>
      </c>
      <c r="C36" s="183" t="s">
        <v>527</v>
      </c>
      <c r="D36" s="184" t="s">
        <v>483</v>
      </c>
      <c r="E36" s="185">
        <v>2330.5</v>
      </c>
      <c r="F36" s="186" t="s">
        <v>528</v>
      </c>
    </row>
    <row r="37" spans="1:6" x14ac:dyDescent="0.2">
      <c r="A37" s="182" t="s">
        <v>275</v>
      </c>
      <c r="B37" s="182" t="s">
        <v>526</v>
      </c>
      <c r="C37" s="183" t="s">
        <v>529</v>
      </c>
      <c r="D37" s="184"/>
      <c r="E37" s="185">
        <v>1150</v>
      </c>
      <c r="F37" s="186" t="s">
        <v>528</v>
      </c>
    </row>
    <row r="38" spans="1:6" ht="24" x14ac:dyDescent="0.2">
      <c r="A38" s="182" t="s">
        <v>275</v>
      </c>
      <c r="B38" s="182" t="s">
        <v>526</v>
      </c>
      <c r="C38" s="183" t="s">
        <v>530</v>
      </c>
      <c r="D38" s="184" t="s">
        <v>483</v>
      </c>
      <c r="E38" s="185">
        <v>2330.5</v>
      </c>
      <c r="F38" s="186" t="s">
        <v>528</v>
      </c>
    </row>
    <row r="39" spans="1:6" ht="36" x14ac:dyDescent="0.2">
      <c r="A39" s="182" t="s">
        <v>275</v>
      </c>
      <c r="B39" s="182" t="s">
        <v>526</v>
      </c>
      <c r="C39" s="183" t="s">
        <v>531</v>
      </c>
      <c r="D39" s="184" t="s">
        <v>483</v>
      </c>
      <c r="E39" s="185">
        <v>3009</v>
      </c>
      <c r="F39" s="186" t="s">
        <v>528</v>
      </c>
    </row>
    <row r="40" spans="1:6" ht="36" x14ac:dyDescent="0.2">
      <c r="A40" s="182" t="s">
        <v>275</v>
      </c>
      <c r="B40" s="182" t="s">
        <v>526</v>
      </c>
      <c r="C40" s="183" t="s">
        <v>532</v>
      </c>
      <c r="D40" s="184" t="s">
        <v>483</v>
      </c>
      <c r="E40" s="185">
        <v>1150.5</v>
      </c>
      <c r="F40" s="186" t="s">
        <v>528</v>
      </c>
    </row>
    <row r="41" spans="1:6" ht="36" x14ac:dyDescent="0.2">
      <c r="A41" s="182" t="s">
        <v>275</v>
      </c>
      <c r="B41" s="182" t="s">
        <v>526</v>
      </c>
      <c r="C41" s="183" t="s">
        <v>533</v>
      </c>
      <c r="D41" s="184" t="s">
        <v>483</v>
      </c>
      <c r="E41" s="185">
        <v>1150.5</v>
      </c>
      <c r="F41" s="186" t="s">
        <v>528</v>
      </c>
    </row>
    <row r="42" spans="1:6" ht="24" x14ac:dyDescent="0.2">
      <c r="A42" s="182" t="s">
        <v>275</v>
      </c>
      <c r="B42" s="182" t="s">
        <v>526</v>
      </c>
      <c r="C42" s="183" t="s">
        <v>534</v>
      </c>
      <c r="D42" s="184" t="s">
        <v>483</v>
      </c>
      <c r="E42" s="185">
        <v>1947</v>
      </c>
      <c r="F42" s="186" t="s">
        <v>528</v>
      </c>
    </row>
    <row r="43" spans="1:6" ht="22.5" customHeight="1" x14ac:dyDescent="0.2">
      <c r="A43" s="182" t="s">
        <v>275</v>
      </c>
      <c r="B43" s="182" t="s">
        <v>526</v>
      </c>
      <c r="C43" s="183" t="s">
        <v>535</v>
      </c>
      <c r="D43" s="184" t="s">
        <v>483</v>
      </c>
      <c r="E43" s="185">
        <v>2212.5</v>
      </c>
      <c r="F43" s="186" t="s">
        <v>528</v>
      </c>
    </row>
    <row r="44" spans="1:6" ht="18.95" customHeight="1" x14ac:dyDescent="0.2">
      <c r="A44" s="187" t="s">
        <v>536</v>
      </c>
      <c r="B44" s="187" t="s">
        <v>537</v>
      </c>
      <c r="C44" s="188" t="s">
        <v>538</v>
      </c>
      <c r="D44" s="189" t="s">
        <v>483</v>
      </c>
      <c r="E44" s="190">
        <v>11210</v>
      </c>
      <c r="F44" s="191" t="s">
        <v>539</v>
      </c>
    </row>
    <row r="45" spans="1:6" ht="17.100000000000001" customHeight="1" x14ac:dyDescent="0.2">
      <c r="A45" s="187" t="s">
        <v>536</v>
      </c>
      <c r="B45" s="187" t="s">
        <v>537</v>
      </c>
      <c r="C45" s="188" t="s">
        <v>540</v>
      </c>
      <c r="D45" s="189" t="s">
        <v>483</v>
      </c>
      <c r="E45" s="190">
        <v>15692.82</v>
      </c>
      <c r="F45" s="191" t="s">
        <v>539</v>
      </c>
    </row>
    <row r="46" spans="1:6" x14ac:dyDescent="0.2">
      <c r="A46" s="187" t="s">
        <v>536</v>
      </c>
      <c r="B46" s="187" t="s">
        <v>537</v>
      </c>
      <c r="C46" s="188" t="s">
        <v>541</v>
      </c>
      <c r="D46" s="189" t="s">
        <v>483</v>
      </c>
      <c r="E46" s="190">
        <v>342200</v>
      </c>
      <c r="F46" s="191" t="s">
        <v>539</v>
      </c>
    </row>
    <row r="47" spans="1:6" ht="21" customHeight="1" x14ac:dyDescent="0.2">
      <c r="A47" s="187" t="s">
        <v>536</v>
      </c>
      <c r="B47" s="187" t="s">
        <v>537</v>
      </c>
      <c r="C47" s="188" t="s">
        <v>542</v>
      </c>
      <c r="D47" s="189" t="s">
        <v>483</v>
      </c>
      <c r="E47" s="190">
        <v>6254</v>
      </c>
      <c r="F47" s="191" t="s">
        <v>539</v>
      </c>
    </row>
    <row r="48" spans="1:6" ht="14.1" customHeight="1" x14ac:dyDescent="0.2">
      <c r="A48" s="187" t="s">
        <v>536</v>
      </c>
      <c r="B48" s="187" t="s">
        <v>537</v>
      </c>
      <c r="C48" s="188" t="s">
        <v>543</v>
      </c>
      <c r="D48" s="189" t="s">
        <v>483</v>
      </c>
      <c r="E48" s="190">
        <v>531000</v>
      </c>
      <c r="F48" s="191" t="s">
        <v>539</v>
      </c>
    </row>
    <row r="49" spans="1:6" ht="24" x14ac:dyDescent="0.2">
      <c r="A49" s="187" t="s">
        <v>536</v>
      </c>
      <c r="B49" s="187" t="s">
        <v>537</v>
      </c>
      <c r="C49" s="188" t="s">
        <v>544</v>
      </c>
      <c r="D49" s="189" t="s">
        <v>483</v>
      </c>
      <c r="E49" s="190">
        <v>49794.525000000001</v>
      </c>
      <c r="F49" s="191" t="s">
        <v>539</v>
      </c>
    </row>
    <row r="50" spans="1:6" x14ac:dyDescent="0.2">
      <c r="A50" s="187" t="s">
        <v>536</v>
      </c>
      <c r="B50" s="187" t="s">
        <v>537</v>
      </c>
      <c r="C50" s="188" t="s">
        <v>545</v>
      </c>
      <c r="D50" s="189" t="s">
        <v>483</v>
      </c>
      <c r="E50" s="190">
        <v>275000</v>
      </c>
      <c r="F50" s="191" t="s">
        <v>539</v>
      </c>
    </row>
    <row r="51" spans="1:6" ht="24" x14ac:dyDescent="0.2">
      <c r="A51" s="187" t="s">
        <v>536</v>
      </c>
      <c r="B51" s="187" t="s">
        <v>537</v>
      </c>
      <c r="C51" s="188" t="s">
        <v>546</v>
      </c>
      <c r="D51" s="189" t="s">
        <v>483</v>
      </c>
      <c r="E51" s="190">
        <v>8407.5</v>
      </c>
      <c r="F51" s="191" t="s">
        <v>539</v>
      </c>
    </row>
    <row r="52" spans="1:6" ht="15.95" customHeight="1" x14ac:dyDescent="0.2">
      <c r="A52" s="187" t="s">
        <v>536</v>
      </c>
      <c r="B52" s="187" t="s">
        <v>537</v>
      </c>
      <c r="C52" s="188" t="s">
        <v>547</v>
      </c>
      <c r="D52" s="189" t="s">
        <v>483</v>
      </c>
      <c r="E52" s="190">
        <v>96885.151100000003</v>
      </c>
      <c r="F52" s="191" t="s">
        <v>539</v>
      </c>
    </row>
    <row r="53" spans="1:6" ht="15" customHeight="1" x14ac:dyDescent="0.2">
      <c r="A53" s="187" t="s">
        <v>536</v>
      </c>
      <c r="B53" s="187" t="s">
        <v>537</v>
      </c>
      <c r="C53" s="188" t="s">
        <v>548</v>
      </c>
      <c r="D53" s="189" t="s">
        <v>483</v>
      </c>
      <c r="E53" s="190">
        <v>250160</v>
      </c>
      <c r="F53" s="191" t="s">
        <v>539</v>
      </c>
    </row>
    <row r="54" spans="1:6" ht="24" x14ac:dyDescent="0.2">
      <c r="A54" s="187" t="s">
        <v>536</v>
      </c>
      <c r="B54" s="187" t="s">
        <v>537</v>
      </c>
      <c r="C54" s="188" t="s">
        <v>549</v>
      </c>
      <c r="D54" s="189" t="s">
        <v>483</v>
      </c>
      <c r="E54" s="190">
        <v>2950</v>
      </c>
      <c r="F54" s="191" t="s">
        <v>539</v>
      </c>
    </row>
    <row r="55" spans="1:6" ht="14.1" customHeight="1" x14ac:dyDescent="0.2">
      <c r="A55" s="187" t="s">
        <v>536</v>
      </c>
      <c r="B55" s="187" t="s">
        <v>537</v>
      </c>
      <c r="C55" s="188" t="s">
        <v>550</v>
      </c>
      <c r="D55" s="189" t="s">
        <v>483</v>
      </c>
      <c r="E55" s="190">
        <v>226560</v>
      </c>
      <c r="F55" s="191" t="s">
        <v>539</v>
      </c>
    </row>
    <row r="56" spans="1:6" ht="30.75" customHeight="1" x14ac:dyDescent="0.2">
      <c r="A56" s="187" t="s">
        <v>536</v>
      </c>
      <c r="B56" s="187" t="s">
        <v>537</v>
      </c>
      <c r="C56" s="188" t="s">
        <v>551</v>
      </c>
      <c r="D56" s="189" t="s">
        <v>483</v>
      </c>
      <c r="E56" s="190">
        <v>501500</v>
      </c>
      <c r="F56" s="191" t="s">
        <v>539</v>
      </c>
    </row>
    <row r="57" spans="1:6" ht="15" customHeight="1" x14ac:dyDescent="0.2">
      <c r="A57" s="187" t="s">
        <v>536</v>
      </c>
      <c r="B57" s="187" t="s">
        <v>537</v>
      </c>
      <c r="C57" s="188" t="s">
        <v>552</v>
      </c>
      <c r="D57" s="189" t="s">
        <v>483</v>
      </c>
      <c r="E57" s="190">
        <v>41300</v>
      </c>
      <c r="F57" s="191" t="s">
        <v>539</v>
      </c>
    </row>
    <row r="58" spans="1:6" ht="24" customHeight="1" x14ac:dyDescent="0.2">
      <c r="A58" s="187" t="s">
        <v>536</v>
      </c>
      <c r="B58" s="187" t="s">
        <v>537</v>
      </c>
      <c r="C58" s="188" t="s">
        <v>553</v>
      </c>
      <c r="D58" s="189" t="s">
        <v>483</v>
      </c>
      <c r="E58" s="190">
        <v>49560</v>
      </c>
      <c r="F58" s="191" t="s">
        <v>539</v>
      </c>
    </row>
    <row r="59" spans="1:6" ht="14.1" customHeight="1" x14ac:dyDescent="0.2">
      <c r="A59" s="187" t="s">
        <v>536</v>
      </c>
      <c r="B59" s="187" t="s">
        <v>537</v>
      </c>
      <c r="C59" s="188" t="s">
        <v>554</v>
      </c>
      <c r="D59" s="189" t="s">
        <v>483</v>
      </c>
      <c r="E59" s="190">
        <v>188800</v>
      </c>
      <c r="F59" s="191" t="s">
        <v>539</v>
      </c>
    </row>
    <row r="60" spans="1:6" ht="15" customHeight="1" x14ac:dyDescent="0.2">
      <c r="A60" s="187" t="s">
        <v>536</v>
      </c>
      <c r="B60" s="187" t="s">
        <v>537</v>
      </c>
      <c r="C60" s="188" t="s">
        <v>555</v>
      </c>
      <c r="D60" s="189" t="s">
        <v>483</v>
      </c>
      <c r="E60" s="190">
        <v>27140</v>
      </c>
      <c r="F60" s="191" t="s">
        <v>539</v>
      </c>
    </row>
    <row r="61" spans="1:6" ht="15.95" customHeight="1" x14ac:dyDescent="0.2">
      <c r="A61" s="187" t="s">
        <v>536</v>
      </c>
      <c r="B61" s="187" t="s">
        <v>537</v>
      </c>
      <c r="C61" s="188" t="s">
        <v>556</v>
      </c>
      <c r="D61" s="189" t="s">
        <v>483</v>
      </c>
      <c r="E61" s="190">
        <v>49219.1806</v>
      </c>
      <c r="F61" s="191" t="s">
        <v>539</v>
      </c>
    </row>
    <row r="62" spans="1:6" ht="18.95" customHeight="1" x14ac:dyDescent="0.2">
      <c r="A62" s="187" t="s">
        <v>536</v>
      </c>
      <c r="B62" s="187" t="s">
        <v>537</v>
      </c>
      <c r="C62" s="188" t="s">
        <v>557</v>
      </c>
      <c r="D62" s="189" t="s">
        <v>483</v>
      </c>
      <c r="E62" s="190">
        <v>26137.0707</v>
      </c>
      <c r="F62" s="191" t="s">
        <v>539</v>
      </c>
    </row>
    <row r="63" spans="1:6" ht="20.100000000000001" customHeight="1" x14ac:dyDescent="0.2">
      <c r="A63" s="187" t="s">
        <v>536</v>
      </c>
      <c r="B63" s="187" t="s">
        <v>537</v>
      </c>
      <c r="C63" s="188" t="s">
        <v>558</v>
      </c>
      <c r="D63" s="189" t="s">
        <v>483</v>
      </c>
      <c r="E63" s="190">
        <v>105563.74400000001</v>
      </c>
      <c r="F63" s="191" t="s">
        <v>539</v>
      </c>
    </row>
    <row r="64" spans="1:6" ht="18.95" customHeight="1" x14ac:dyDescent="0.2">
      <c r="A64" s="187" t="s">
        <v>536</v>
      </c>
      <c r="B64" s="187" t="s">
        <v>537</v>
      </c>
      <c r="C64" s="188" t="s">
        <v>559</v>
      </c>
      <c r="D64" s="189" t="s">
        <v>483</v>
      </c>
      <c r="E64" s="190">
        <v>6490</v>
      </c>
      <c r="F64" s="191" t="s">
        <v>539</v>
      </c>
    </row>
    <row r="65" spans="1:6" ht="15" customHeight="1" x14ac:dyDescent="0.2">
      <c r="A65" s="187" t="s">
        <v>536</v>
      </c>
      <c r="B65" s="187" t="s">
        <v>537</v>
      </c>
      <c r="C65" s="188" t="s">
        <v>560</v>
      </c>
      <c r="D65" s="189" t="s">
        <v>483</v>
      </c>
      <c r="E65" s="190">
        <v>30335.3338</v>
      </c>
      <c r="F65" s="191" t="s">
        <v>539</v>
      </c>
    </row>
    <row r="66" spans="1:6" ht="24" x14ac:dyDescent="0.2">
      <c r="A66" s="187" t="s">
        <v>536</v>
      </c>
      <c r="B66" s="187" t="s">
        <v>537</v>
      </c>
      <c r="C66" s="188" t="s">
        <v>561</v>
      </c>
      <c r="D66" s="189" t="s">
        <v>483</v>
      </c>
      <c r="E66" s="190">
        <v>72981.654699999999</v>
      </c>
      <c r="F66" s="191" t="s">
        <v>539</v>
      </c>
    </row>
    <row r="67" spans="1:6" x14ac:dyDescent="0.2">
      <c r="A67" s="187" t="s">
        <v>536</v>
      </c>
      <c r="B67" s="187" t="s">
        <v>537</v>
      </c>
      <c r="C67" s="188" t="s">
        <v>562</v>
      </c>
      <c r="D67" s="189" t="s">
        <v>483</v>
      </c>
      <c r="E67" s="190">
        <v>172048.60250000001</v>
      </c>
      <c r="F67" s="191" t="s">
        <v>539</v>
      </c>
    </row>
    <row r="68" spans="1:6" x14ac:dyDescent="0.2">
      <c r="A68" s="187" t="s">
        <v>536</v>
      </c>
      <c r="B68" s="187" t="s">
        <v>537</v>
      </c>
      <c r="C68" s="188" t="s">
        <v>563</v>
      </c>
      <c r="D68" s="189" t="s">
        <v>483</v>
      </c>
      <c r="E68" s="190">
        <v>104465.4</v>
      </c>
      <c r="F68" s="191" t="s">
        <v>539</v>
      </c>
    </row>
    <row r="69" spans="1:6" x14ac:dyDescent="0.2">
      <c r="A69" s="187" t="s">
        <v>536</v>
      </c>
      <c r="B69" s="187" t="s">
        <v>537</v>
      </c>
      <c r="C69" s="188" t="s">
        <v>564</v>
      </c>
      <c r="D69" s="189" t="s">
        <v>483</v>
      </c>
      <c r="E69" s="190">
        <v>8314.2916999999998</v>
      </c>
      <c r="F69" s="191" t="s">
        <v>539</v>
      </c>
    </row>
    <row r="70" spans="1:6" x14ac:dyDescent="0.2">
      <c r="A70" s="187" t="s">
        <v>536</v>
      </c>
      <c r="B70" s="187" t="s">
        <v>537</v>
      </c>
      <c r="C70" s="188" t="s">
        <v>565</v>
      </c>
      <c r="D70" s="189" t="s">
        <v>483</v>
      </c>
      <c r="E70" s="190">
        <v>198806.39999999999</v>
      </c>
      <c r="F70" s="191" t="s">
        <v>539</v>
      </c>
    </row>
    <row r="71" spans="1:6" x14ac:dyDescent="0.2">
      <c r="A71" s="187" t="s">
        <v>536</v>
      </c>
      <c r="B71" s="187" t="s">
        <v>537</v>
      </c>
      <c r="C71" s="188" t="s">
        <v>566</v>
      </c>
      <c r="D71" s="189" t="s">
        <v>483</v>
      </c>
      <c r="E71" s="190">
        <v>11313.84</v>
      </c>
      <c r="F71" s="191" t="s">
        <v>539</v>
      </c>
    </row>
    <row r="72" spans="1:6" x14ac:dyDescent="0.2">
      <c r="A72" s="187" t="s">
        <v>536</v>
      </c>
      <c r="B72" s="187" t="s">
        <v>537</v>
      </c>
      <c r="C72" s="188" t="s">
        <v>567</v>
      </c>
      <c r="D72" s="189" t="s">
        <v>483</v>
      </c>
      <c r="E72" s="190">
        <v>469017.40850000002</v>
      </c>
      <c r="F72" s="191" t="s">
        <v>539</v>
      </c>
    </row>
    <row r="73" spans="1:6" ht="24" x14ac:dyDescent="0.2">
      <c r="A73" s="187" t="s">
        <v>536</v>
      </c>
      <c r="B73" s="187" t="s">
        <v>537</v>
      </c>
      <c r="C73" s="188" t="s">
        <v>568</v>
      </c>
      <c r="D73" s="189" t="s">
        <v>483</v>
      </c>
      <c r="E73" s="190">
        <v>4501.7</v>
      </c>
      <c r="F73" s="191" t="s">
        <v>539</v>
      </c>
    </row>
    <row r="74" spans="1:6" x14ac:dyDescent="0.2">
      <c r="A74" s="187" t="s">
        <v>536</v>
      </c>
      <c r="B74" s="187" t="s">
        <v>537</v>
      </c>
      <c r="C74" s="188" t="s">
        <v>569</v>
      </c>
      <c r="D74" s="189" t="s">
        <v>483</v>
      </c>
      <c r="E74" s="190">
        <v>161582.93400000001</v>
      </c>
      <c r="F74" s="191" t="s">
        <v>539</v>
      </c>
    </row>
    <row r="75" spans="1:6" ht="24" x14ac:dyDescent="0.2">
      <c r="A75" s="187" t="s">
        <v>536</v>
      </c>
      <c r="B75" s="187" t="s">
        <v>537</v>
      </c>
      <c r="C75" s="188" t="s">
        <v>570</v>
      </c>
      <c r="D75" s="189" t="s">
        <v>483</v>
      </c>
      <c r="E75" s="190">
        <v>344224.6911</v>
      </c>
      <c r="F75" s="191" t="s">
        <v>539</v>
      </c>
    </row>
    <row r="76" spans="1:6" x14ac:dyDescent="0.2">
      <c r="A76" s="187" t="s">
        <v>536</v>
      </c>
      <c r="B76" s="187" t="s">
        <v>537</v>
      </c>
      <c r="C76" s="188" t="s">
        <v>571</v>
      </c>
      <c r="D76" s="189" t="s">
        <v>483</v>
      </c>
      <c r="E76" s="190">
        <v>24151.661800000002</v>
      </c>
      <c r="F76" s="191" t="s">
        <v>539</v>
      </c>
    </row>
    <row r="77" spans="1:6" x14ac:dyDescent="0.2">
      <c r="A77" s="187" t="s">
        <v>536</v>
      </c>
      <c r="B77" s="187" t="s">
        <v>537</v>
      </c>
      <c r="C77" s="188" t="s">
        <v>572</v>
      </c>
      <c r="D77" s="189" t="s">
        <v>483</v>
      </c>
      <c r="E77" s="190">
        <v>12836.04</v>
      </c>
      <c r="F77" s="191" t="s">
        <v>539</v>
      </c>
    </row>
    <row r="78" spans="1:6" ht="24" x14ac:dyDescent="0.2">
      <c r="A78" s="187" t="s">
        <v>536</v>
      </c>
      <c r="B78" s="187" t="s">
        <v>537</v>
      </c>
      <c r="C78" s="188" t="s">
        <v>573</v>
      </c>
      <c r="D78" s="189" t="s">
        <v>483</v>
      </c>
      <c r="E78" s="190">
        <v>45994.842499999999</v>
      </c>
      <c r="F78" s="191" t="s">
        <v>539</v>
      </c>
    </row>
    <row r="79" spans="1:6" x14ac:dyDescent="0.2">
      <c r="A79" s="187" t="s">
        <v>536</v>
      </c>
      <c r="B79" s="187" t="s">
        <v>537</v>
      </c>
      <c r="C79" s="188" t="s">
        <v>574</v>
      </c>
      <c r="D79" s="189" t="s">
        <v>483</v>
      </c>
      <c r="E79" s="190">
        <v>111029.4216</v>
      </c>
      <c r="F79" s="191" t="s">
        <v>539</v>
      </c>
    </row>
    <row r="80" spans="1:6" x14ac:dyDescent="0.2">
      <c r="A80" s="187" t="s">
        <v>536</v>
      </c>
      <c r="B80" s="187" t="s">
        <v>537</v>
      </c>
      <c r="C80" s="188" t="s">
        <v>575</v>
      </c>
      <c r="D80" s="189" t="s">
        <v>483</v>
      </c>
      <c r="E80" s="190">
        <v>1770</v>
      </c>
      <c r="F80" s="191" t="s">
        <v>539</v>
      </c>
    </row>
    <row r="81" spans="1:6" ht="24" x14ac:dyDescent="0.2">
      <c r="A81" s="187" t="s">
        <v>536</v>
      </c>
      <c r="B81" s="187" t="s">
        <v>537</v>
      </c>
      <c r="C81" s="188" t="s">
        <v>576</v>
      </c>
      <c r="D81" s="189" t="s">
        <v>483</v>
      </c>
      <c r="E81" s="190">
        <v>4524.9931999999999</v>
      </c>
      <c r="F81" s="191" t="s">
        <v>539</v>
      </c>
    </row>
    <row r="82" spans="1:6" ht="18.75" customHeight="1" x14ac:dyDescent="0.2">
      <c r="A82" s="187" t="s">
        <v>536</v>
      </c>
      <c r="B82" s="187" t="s">
        <v>537</v>
      </c>
      <c r="C82" s="188" t="s">
        <v>577</v>
      </c>
      <c r="D82" s="189" t="s">
        <v>483</v>
      </c>
      <c r="E82" s="190">
        <v>3299.87</v>
      </c>
      <c r="F82" s="191" t="s">
        <v>539</v>
      </c>
    </row>
    <row r="83" spans="1:6" ht="20.25" customHeight="1" x14ac:dyDescent="0.2">
      <c r="A83" s="187" t="s">
        <v>536</v>
      </c>
      <c r="B83" s="187" t="s">
        <v>537</v>
      </c>
      <c r="C83" s="188" t="s">
        <v>578</v>
      </c>
      <c r="D83" s="189" t="s">
        <v>483</v>
      </c>
      <c r="E83" s="190">
        <v>4242.6899999999996</v>
      </c>
      <c r="F83" s="191" t="s">
        <v>539</v>
      </c>
    </row>
    <row r="84" spans="1:6" ht="21.95" customHeight="1" x14ac:dyDescent="0.2">
      <c r="A84" s="187" t="s">
        <v>536</v>
      </c>
      <c r="B84" s="187" t="s">
        <v>537</v>
      </c>
      <c r="C84" s="188" t="s">
        <v>579</v>
      </c>
      <c r="D84" s="189" t="s">
        <v>483</v>
      </c>
      <c r="E84" s="190">
        <v>11859.991</v>
      </c>
      <c r="F84" s="191" t="s">
        <v>539</v>
      </c>
    </row>
    <row r="85" spans="1:6" ht="18" customHeight="1" x14ac:dyDescent="0.2">
      <c r="A85" s="187" t="s">
        <v>536</v>
      </c>
      <c r="B85" s="187" t="s">
        <v>537</v>
      </c>
      <c r="C85" s="188" t="s">
        <v>580</v>
      </c>
      <c r="D85" s="189" t="s">
        <v>483</v>
      </c>
      <c r="E85" s="190">
        <v>1479.9914000000001</v>
      </c>
      <c r="F85" s="191" t="s">
        <v>539</v>
      </c>
    </row>
    <row r="86" spans="1:6" ht="24" x14ac:dyDescent="0.2">
      <c r="A86" s="187" t="s">
        <v>536</v>
      </c>
      <c r="B86" s="187" t="s">
        <v>537</v>
      </c>
      <c r="C86" s="188" t="s">
        <v>581</v>
      </c>
      <c r="D86" s="189" t="s">
        <v>483</v>
      </c>
      <c r="E86" s="190">
        <v>1999.9938</v>
      </c>
      <c r="F86" s="191" t="s">
        <v>539</v>
      </c>
    </row>
    <row r="87" spans="1:6" ht="24" x14ac:dyDescent="0.2">
      <c r="A87" s="187" t="s">
        <v>536</v>
      </c>
      <c r="B87" s="187" t="s">
        <v>537</v>
      </c>
      <c r="C87" s="188" t="s">
        <v>582</v>
      </c>
      <c r="D87" s="189" t="s">
        <v>483</v>
      </c>
      <c r="E87" s="190">
        <v>6938.4</v>
      </c>
      <c r="F87" s="191" t="s">
        <v>539</v>
      </c>
    </row>
    <row r="88" spans="1:6" x14ac:dyDescent="0.2">
      <c r="A88" s="187" t="s">
        <v>536</v>
      </c>
      <c r="B88" s="187" t="s">
        <v>537</v>
      </c>
      <c r="C88" s="188" t="s">
        <v>583</v>
      </c>
      <c r="D88" s="189" t="s">
        <v>483</v>
      </c>
      <c r="E88" s="190">
        <v>938.18259999999998</v>
      </c>
      <c r="F88" s="191" t="s">
        <v>539</v>
      </c>
    </row>
    <row r="89" spans="1:6" x14ac:dyDescent="0.2">
      <c r="A89" s="187" t="s">
        <v>536</v>
      </c>
      <c r="B89" s="187" t="s">
        <v>537</v>
      </c>
      <c r="C89" s="188" t="s">
        <v>584</v>
      </c>
      <c r="D89" s="189" t="s">
        <v>483</v>
      </c>
      <c r="E89" s="190">
        <v>3519.94</v>
      </c>
      <c r="F89" s="191" t="s">
        <v>539</v>
      </c>
    </row>
    <row r="90" spans="1:6" ht="20.100000000000001" customHeight="1" x14ac:dyDescent="0.2">
      <c r="A90" s="187" t="s">
        <v>536</v>
      </c>
      <c r="B90" s="187" t="s">
        <v>537</v>
      </c>
      <c r="C90" s="188" t="s">
        <v>585</v>
      </c>
      <c r="D90" s="189" t="s">
        <v>483</v>
      </c>
      <c r="E90" s="190">
        <v>9</v>
      </c>
      <c r="F90" s="191" t="s">
        <v>539</v>
      </c>
    </row>
    <row r="91" spans="1:6" ht="20.100000000000001" customHeight="1" x14ac:dyDescent="0.2">
      <c r="A91" s="187" t="s">
        <v>536</v>
      </c>
      <c r="B91" s="187" t="s">
        <v>537</v>
      </c>
      <c r="C91" s="188" t="s">
        <v>586</v>
      </c>
      <c r="D91" s="189" t="s">
        <v>483</v>
      </c>
      <c r="E91" s="190">
        <v>63229.120000000003</v>
      </c>
      <c r="F91" s="191" t="s">
        <v>539</v>
      </c>
    </row>
    <row r="92" spans="1:6" ht="24.75" customHeight="1" x14ac:dyDescent="0.2">
      <c r="A92" s="187" t="s">
        <v>536</v>
      </c>
      <c r="B92" s="187" t="s">
        <v>537</v>
      </c>
      <c r="C92" s="188" t="s">
        <v>587</v>
      </c>
      <c r="D92" s="189" t="s">
        <v>483</v>
      </c>
      <c r="E92" s="190">
        <v>475540</v>
      </c>
      <c r="F92" s="191" t="s">
        <v>539</v>
      </c>
    </row>
    <row r="93" spans="1:6" x14ac:dyDescent="0.2">
      <c r="A93" s="187" t="s">
        <v>536</v>
      </c>
      <c r="B93" s="187" t="s">
        <v>537</v>
      </c>
      <c r="C93" s="188" t="s">
        <v>588</v>
      </c>
      <c r="D93" s="189" t="s">
        <v>483</v>
      </c>
      <c r="E93" s="190">
        <v>490481.16</v>
      </c>
      <c r="F93" s="191" t="s">
        <v>539</v>
      </c>
    </row>
    <row r="94" spans="1:6" ht="24" x14ac:dyDescent="0.2">
      <c r="A94" s="187" t="s">
        <v>536</v>
      </c>
      <c r="B94" s="187" t="s">
        <v>537</v>
      </c>
      <c r="C94" s="188" t="s">
        <v>589</v>
      </c>
      <c r="D94" s="189" t="s">
        <v>483</v>
      </c>
      <c r="E94" s="190">
        <v>74340</v>
      </c>
      <c r="F94" s="191" t="s">
        <v>539</v>
      </c>
    </row>
    <row r="95" spans="1:6" ht="15" customHeight="1" x14ac:dyDescent="0.2">
      <c r="A95" s="187" t="s">
        <v>536</v>
      </c>
      <c r="B95" s="187" t="s">
        <v>537</v>
      </c>
      <c r="C95" s="188" t="s">
        <v>590</v>
      </c>
      <c r="D95" s="189" t="s">
        <v>483</v>
      </c>
      <c r="E95" s="190">
        <v>40101.792600000001</v>
      </c>
      <c r="F95" s="191" t="s">
        <v>539</v>
      </c>
    </row>
    <row r="96" spans="1:6" ht="14.1" customHeight="1" x14ac:dyDescent="0.2">
      <c r="A96" s="187" t="s">
        <v>536</v>
      </c>
      <c r="B96" s="187" t="s">
        <v>537</v>
      </c>
      <c r="C96" s="188" t="s">
        <v>591</v>
      </c>
      <c r="D96" s="189" t="s">
        <v>483</v>
      </c>
      <c r="E96" s="190">
        <v>386697.033</v>
      </c>
      <c r="F96" s="191" t="s">
        <v>539</v>
      </c>
    </row>
    <row r="97" spans="1:6" x14ac:dyDescent="0.2">
      <c r="A97" s="187" t="s">
        <v>536</v>
      </c>
      <c r="B97" s="187" t="s">
        <v>537</v>
      </c>
      <c r="C97" s="188" t="s">
        <v>592</v>
      </c>
      <c r="D97" s="189" t="s">
        <v>483</v>
      </c>
      <c r="E97" s="190">
        <v>142177.25599999999</v>
      </c>
      <c r="F97" s="191" t="s">
        <v>539</v>
      </c>
    </row>
    <row r="98" spans="1:6" x14ac:dyDescent="0.2">
      <c r="A98" s="187" t="s">
        <v>536</v>
      </c>
      <c r="B98" s="187" t="s">
        <v>537</v>
      </c>
      <c r="C98" s="188" t="s">
        <v>593</v>
      </c>
      <c r="D98" s="189" t="s">
        <v>483</v>
      </c>
      <c r="E98" s="190">
        <v>26868.6</v>
      </c>
      <c r="F98" s="191" t="s">
        <v>539</v>
      </c>
    </row>
    <row r="99" spans="1:6" ht="24" x14ac:dyDescent="0.2">
      <c r="A99" s="187" t="s">
        <v>536</v>
      </c>
      <c r="B99" s="187" t="s">
        <v>537</v>
      </c>
      <c r="C99" s="188" t="s">
        <v>594</v>
      </c>
      <c r="D99" s="189" t="s">
        <v>483</v>
      </c>
      <c r="E99" s="190">
        <v>1897493.1</v>
      </c>
      <c r="F99" s="191" t="s">
        <v>539</v>
      </c>
    </row>
    <row r="100" spans="1:6" x14ac:dyDescent="0.2">
      <c r="A100" s="187" t="s">
        <v>536</v>
      </c>
      <c r="B100" s="187" t="s">
        <v>537</v>
      </c>
      <c r="C100" s="188" t="s">
        <v>595</v>
      </c>
      <c r="D100" s="189" t="s">
        <v>483</v>
      </c>
      <c r="E100" s="190">
        <v>232041.1</v>
      </c>
      <c r="F100" s="191" t="s">
        <v>539</v>
      </c>
    </row>
    <row r="101" spans="1:6" ht="24" x14ac:dyDescent="0.2">
      <c r="A101" s="187" t="s">
        <v>536</v>
      </c>
      <c r="B101" s="187" t="s">
        <v>537</v>
      </c>
      <c r="C101" s="188" t="s">
        <v>596</v>
      </c>
      <c r="D101" s="189" t="s">
        <v>483</v>
      </c>
      <c r="E101" s="190">
        <v>34703.800000000003</v>
      </c>
      <c r="F101" s="191" t="s">
        <v>539</v>
      </c>
    </row>
    <row r="102" spans="1:6" ht="24" x14ac:dyDescent="0.2">
      <c r="A102" s="187" t="s">
        <v>536</v>
      </c>
      <c r="B102" s="187" t="s">
        <v>537</v>
      </c>
      <c r="C102" s="188" t="s">
        <v>597</v>
      </c>
      <c r="D102" s="189" t="s">
        <v>483</v>
      </c>
      <c r="E102" s="190">
        <v>8903.1</v>
      </c>
      <c r="F102" s="191" t="s">
        <v>539</v>
      </c>
    </row>
    <row r="103" spans="1:6" ht="15.95" customHeight="1" x14ac:dyDescent="0.2">
      <c r="A103" s="187" t="s">
        <v>536</v>
      </c>
      <c r="B103" s="187" t="s">
        <v>537</v>
      </c>
      <c r="C103" s="188" t="s">
        <v>598</v>
      </c>
      <c r="D103" s="189" t="s">
        <v>483</v>
      </c>
      <c r="E103" s="190">
        <v>130316.25</v>
      </c>
      <c r="F103" s="188" t="s">
        <v>539</v>
      </c>
    </row>
    <row r="104" spans="1:6" x14ac:dyDescent="0.2">
      <c r="A104" s="187" t="s">
        <v>536</v>
      </c>
      <c r="B104" s="187" t="s">
        <v>537</v>
      </c>
      <c r="C104" s="188" t="s">
        <v>599</v>
      </c>
      <c r="D104" s="189" t="s">
        <v>483</v>
      </c>
      <c r="E104" s="190">
        <v>22139.75</v>
      </c>
      <c r="F104" s="191" t="s">
        <v>539</v>
      </c>
    </row>
    <row r="105" spans="1:6" ht="24" x14ac:dyDescent="0.2">
      <c r="A105" s="187" t="s">
        <v>536</v>
      </c>
      <c r="B105" s="187" t="s">
        <v>537</v>
      </c>
      <c r="C105" s="188" t="s">
        <v>600</v>
      </c>
      <c r="D105" s="189" t="s">
        <v>483</v>
      </c>
      <c r="E105" s="190">
        <v>62932.232000000004</v>
      </c>
      <c r="F105" s="191" t="s">
        <v>539</v>
      </c>
    </row>
    <row r="106" spans="1:6" ht="24" x14ac:dyDescent="0.2">
      <c r="A106" s="187" t="s">
        <v>536</v>
      </c>
      <c r="B106" s="187" t="s">
        <v>537</v>
      </c>
      <c r="C106" s="188" t="s">
        <v>601</v>
      </c>
      <c r="D106" s="189" t="s">
        <v>483</v>
      </c>
      <c r="E106" s="190">
        <v>62932.232199999999</v>
      </c>
      <c r="F106" s="191" t="s">
        <v>539</v>
      </c>
    </row>
    <row r="107" spans="1:6" ht="24" x14ac:dyDescent="0.2">
      <c r="A107" s="187" t="s">
        <v>536</v>
      </c>
      <c r="B107" s="187" t="s">
        <v>537</v>
      </c>
      <c r="C107" s="188" t="s">
        <v>602</v>
      </c>
      <c r="D107" s="189" t="s">
        <v>483</v>
      </c>
      <c r="E107" s="190">
        <v>57230</v>
      </c>
      <c r="F107" s="191" t="s">
        <v>539</v>
      </c>
    </row>
    <row r="108" spans="1:6" x14ac:dyDescent="0.2">
      <c r="A108" s="187" t="s">
        <v>536</v>
      </c>
      <c r="B108" s="187" t="s">
        <v>537</v>
      </c>
      <c r="C108" s="188" t="s">
        <v>603</v>
      </c>
      <c r="D108" s="189" t="s">
        <v>483</v>
      </c>
      <c r="E108" s="190">
        <v>2549.9917</v>
      </c>
      <c r="F108" s="191" t="s">
        <v>539</v>
      </c>
    </row>
    <row r="109" spans="1:6" x14ac:dyDescent="0.2">
      <c r="A109" s="187" t="s">
        <v>536</v>
      </c>
      <c r="B109" s="187" t="s">
        <v>537</v>
      </c>
      <c r="C109" s="188" t="s">
        <v>604</v>
      </c>
      <c r="D109" s="189" t="s">
        <v>483</v>
      </c>
      <c r="E109" s="190">
        <v>13999.992</v>
      </c>
      <c r="F109" s="191" t="s">
        <v>539</v>
      </c>
    </row>
    <row r="110" spans="1:6" x14ac:dyDescent="0.2">
      <c r="A110" s="187" t="s">
        <v>536</v>
      </c>
      <c r="B110" s="187" t="s">
        <v>537</v>
      </c>
      <c r="C110" s="188" t="s">
        <v>605</v>
      </c>
      <c r="D110" s="189" t="s">
        <v>483</v>
      </c>
      <c r="E110" s="190">
        <v>19383.86</v>
      </c>
      <c r="F110" s="191" t="s">
        <v>539</v>
      </c>
    </row>
    <row r="111" spans="1:6" x14ac:dyDescent="0.2">
      <c r="A111" s="187" t="s">
        <v>536</v>
      </c>
      <c r="B111" s="187" t="s">
        <v>537</v>
      </c>
      <c r="C111" s="188" t="s">
        <v>606</v>
      </c>
      <c r="D111" s="189" t="s">
        <v>483</v>
      </c>
      <c r="E111" s="190">
        <v>250971.84</v>
      </c>
      <c r="F111" s="191" t="s">
        <v>539</v>
      </c>
    </row>
    <row r="112" spans="1:6" x14ac:dyDescent="0.2">
      <c r="A112" s="187" t="s">
        <v>536</v>
      </c>
      <c r="B112" s="187" t="s">
        <v>537</v>
      </c>
      <c r="C112" s="188" t="s">
        <v>607</v>
      </c>
      <c r="D112" s="189" t="s">
        <v>483</v>
      </c>
      <c r="E112" s="190">
        <v>257712</v>
      </c>
      <c r="F112" s="191" t="s">
        <v>539</v>
      </c>
    </row>
    <row r="113" spans="1:6" x14ac:dyDescent="0.2">
      <c r="A113" s="187" t="s">
        <v>536</v>
      </c>
      <c r="B113" s="187" t="s">
        <v>537</v>
      </c>
      <c r="C113" s="188" t="s">
        <v>608</v>
      </c>
      <c r="D113" s="189" t="s">
        <v>483</v>
      </c>
      <c r="E113" s="190">
        <v>3613.16</v>
      </c>
      <c r="F113" s="191" t="s">
        <v>539</v>
      </c>
    </row>
    <row r="114" spans="1:6" x14ac:dyDescent="0.2">
      <c r="A114" s="187" t="s">
        <v>536</v>
      </c>
      <c r="B114" s="187" t="s">
        <v>537</v>
      </c>
      <c r="C114" s="188" t="s">
        <v>609</v>
      </c>
      <c r="D114" s="189" t="s">
        <v>483</v>
      </c>
      <c r="E114" s="190">
        <v>34202.300000000003</v>
      </c>
      <c r="F114" s="191" t="s">
        <v>539</v>
      </c>
    </row>
    <row r="115" spans="1:6" x14ac:dyDescent="0.2">
      <c r="A115" s="187" t="s">
        <v>536</v>
      </c>
      <c r="B115" s="187" t="s">
        <v>537</v>
      </c>
      <c r="C115" s="188" t="s">
        <v>610</v>
      </c>
      <c r="D115" s="189" t="s">
        <v>483</v>
      </c>
      <c r="E115" s="190">
        <v>30336.03</v>
      </c>
      <c r="F115" s="191" t="s">
        <v>539</v>
      </c>
    </row>
    <row r="116" spans="1:6" x14ac:dyDescent="0.2">
      <c r="A116" s="187" t="s">
        <v>536</v>
      </c>
      <c r="B116" s="187" t="s">
        <v>537</v>
      </c>
      <c r="C116" s="188" t="s">
        <v>611</v>
      </c>
      <c r="D116" s="189" t="s">
        <v>483</v>
      </c>
      <c r="E116" s="190">
        <v>1250.8</v>
      </c>
      <c r="F116" s="191" t="s">
        <v>539</v>
      </c>
    </row>
    <row r="117" spans="1:6" x14ac:dyDescent="0.2">
      <c r="A117" s="187" t="s">
        <v>536</v>
      </c>
      <c r="B117" s="187" t="s">
        <v>537</v>
      </c>
      <c r="C117" s="188" t="s">
        <v>612</v>
      </c>
      <c r="D117" s="189" t="s">
        <v>483</v>
      </c>
      <c r="E117" s="190">
        <v>1250.8</v>
      </c>
      <c r="F117" s="191" t="s">
        <v>539</v>
      </c>
    </row>
    <row r="118" spans="1:6" x14ac:dyDescent="0.2">
      <c r="A118" s="187" t="s">
        <v>536</v>
      </c>
      <c r="B118" s="187" t="s">
        <v>537</v>
      </c>
      <c r="C118" s="188" t="s">
        <v>613</v>
      </c>
      <c r="D118" s="189" t="s">
        <v>483</v>
      </c>
      <c r="E118" s="190">
        <v>1250.8</v>
      </c>
      <c r="F118" s="191" t="s">
        <v>539</v>
      </c>
    </row>
    <row r="119" spans="1:6" x14ac:dyDescent="0.2">
      <c r="A119" s="187" t="s">
        <v>536</v>
      </c>
      <c r="B119" s="187" t="s">
        <v>537</v>
      </c>
      <c r="C119" s="188" t="s">
        <v>614</v>
      </c>
      <c r="D119" s="189" t="s">
        <v>483</v>
      </c>
      <c r="E119" s="190">
        <v>21240</v>
      </c>
      <c r="F119" s="191" t="s">
        <v>539</v>
      </c>
    </row>
    <row r="120" spans="1:6" x14ac:dyDescent="0.2">
      <c r="A120" s="187" t="s">
        <v>536</v>
      </c>
      <c r="B120" s="187" t="s">
        <v>537</v>
      </c>
      <c r="C120" s="188" t="s">
        <v>615</v>
      </c>
      <c r="D120" s="189" t="s">
        <v>483</v>
      </c>
      <c r="E120" s="190">
        <v>43960.9</v>
      </c>
      <c r="F120" s="191" t="s">
        <v>539</v>
      </c>
    </row>
    <row r="121" spans="1:6" x14ac:dyDescent="0.2">
      <c r="A121" s="187" t="s">
        <v>536</v>
      </c>
      <c r="B121" s="187" t="s">
        <v>537</v>
      </c>
      <c r="C121" s="188" t="s">
        <v>616</v>
      </c>
      <c r="D121" s="189" t="s">
        <v>483</v>
      </c>
      <c r="E121" s="190">
        <v>13749.996999999999</v>
      </c>
      <c r="F121" s="191" t="s">
        <v>539</v>
      </c>
    </row>
    <row r="122" spans="1:6" x14ac:dyDescent="0.2">
      <c r="A122" s="187" t="s">
        <v>536</v>
      </c>
      <c r="B122" s="187" t="s">
        <v>537</v>
      </c>
      <c r="C122" s="188" t="s">
        <v>617</v>
      </c>
      <c r="D122" s="189" t="s">
        <v>483</v>
      </c>
      <c r="E122" s="190">
        <v>13570</v>
      </c>
      <c r="F122" s="191" t="s">
        <v>539</v>
      </c>
    </row>
    <row r="123" spans="1:6" x14ac:dyDescent="0.2">
      <c r="A123" s="187" t="s">
        <v>536</v>
      </c>
      <c r="B123" s="187" t="s">
        <v>537</v>
      </c>
      <c r="C123" s="188" t="s">
        <v>618</v>
      </c>
      <c r="D123" s="189" t="s">
        <v>483</v>
      </c>
      <c r="E123" s="190">
        <v>4284.71</v>
      </c>
      <c r="F123" s="191" t="s">
        <v>539</v>
      </c>
    </row>
    <row r="124" spans="1:6" x14ac:dyDescent="0.2">
      <c r="A124" s="187" t="s">
        <v>536</v>
      </c>
      <c r="B124" s="187" t="s">
        <v>537</v>
      </c>
      <c r="C124" s="188" t="s">
        <v>619</v>
      </c>
      <c r="D124" s="189" t="s">
        <v>483</v>
      </c>
      <c r="E124" s="190">
        <v>5726.64</v>
      </c>
      <c r="F124" s="191" t="s">
        <v>539</v>
      </c>
    </row>
    <row r="125" spans="1:6" x14ac:dyDescent="0.2">
      <c r="A125" s="187" t="s">
        <v>536</v>
      </c>
      <c r="B125" s="187" t="s">
        <v>537</v>
      </c>
      <c r="C125" s="188" t="s">
        <v>620</v>
      </c>
      <c r="D125" s="189" t="s">
        <v>483</v>
      </c>
      <c r="E125" s="190">
        <v>20650</v>
      </c>
      <c r="F125" s="191" t="s">
        <v>539</v>
      </c>
    </row>
    <row r="126" spans="1:6" ht="12.95" customHeight="1" x14ac:dyDescent="0.2">
      <c r="A126" s="187" t="s">
        <v>536</v>
      </c>
      <c r="B126" s="187" t="s">
        <v>537</v>
      </c>
      <c r="C126" s="188" t="s">
        <v>621</v>
      </c>
      <c r="D126" s="189" t="s">
        <v>483</v>
      </c>
      <c r="E126" s="190">
        <v>575000.01</v>
      </c>
      <c r="F126" s="191" t="s">
        <v>539</v>
      </c>
    </row>
    <row r="127" spans="1:6" ht="24" x14ac:dyDescent="0.2">
      <c r="A127" s="187" t="s">
        <v>536</v>
      </c>
      <c r="B127" s="187" t="s">
        <v>537</v>
      </c>
      <c r="C127" s="188" t="s">
        <v>622</v>
      </c>
      <c r="D127" s="189" t="s">
        <v>483</v>
      </c>
      <c r="E127" s="190">
        <v>2542900</v>
      </c>
      <c r="F127" s="191" t="s">
        <v>539</v>
      </c>
    </row>
    <row r="128" spans="1:6" x14ac:dyDescent="0.2">
      <c r="A128" s="187" t="s">
        <v>536</v>
      </c>
      <c r="B128" s="187" t="s">
        <v>537</v>
      </c>
      <c r="C128" s="188" t="s">
        <v>623</v>
      </c>
      <c r="D128" s="189" t="s">
        <v>483</v>
      </c>
      <c r="E128" s="190">
        <v>172556.12</v>
      </c>
      <c r="F128" s="191" t="s">
        <v>539</v>
      </c>
    </row>
    <row r="129" spans="1:6" ht="24" x14ac:dyDescent="0.2">
      <c r="A129" s="187" t="s">
        <v>536</v>
      </c>
      <c r="B129" s="187" t="s">
        <v>537</v>
      </c>
      <c r="C129" s="188" t="s">
        <v>624</v>
      </c>
      <c r="D129" s="189" t="s">
        <v>483</v>
      </c>
      <c r="E129" s="190">
        <v>44250</v>
      </c>
      <c r="F129" s="191" t="s">
        <v>539</v>
      </c>
    </row>
    <row r="130" spans="1:6" x14ac:dyDescent="0.2">
      <c r="A130" s="187" t="s">
        <v>536</v>
      </c>
      <c r="B130" s="187" t="s">
        <v>537</v>
      </c>
      <c r="C130" s="188" t="s">
        <v>625</v>
      </c>
      <c r="D130" s="189" t="s">
        <v>483</v>
      </c>
      <c r="E130" s="190">
        <v>719492.56279999996</v>
      </c>
      <c r="F130" s="191" t="s">
        <v>539</v>
      </c>
    </row>
    <row r="131" spans="1:6" x14ac:dyDescent="0.2">
      <c r="A131" s="187" t="s">
        <v>536</v>
      </c>
      <c r="B131" s="187" t="s">
        <v>537</v>
      </c>
      <c r="C131" s="188" t="s">
        <v>626</v>
      </c>
      <c r="D131" s="189" t="s">
        <v>483</v>
      </c>
      <c r="E131" s="190">
        <v>816192.43</v>
      </c>
      <c r="F131" s="191" t="s">
        <v>539</v>
      </c>
    </row>
    <row r="132" spans="1:6" x14ac:dyDescent="0.2">
      <c r="A132" s="192" t="s">
        <v>627</v>
      </c>
      <c r="B132" s="192" t="s">
        <v>628</v>
      </c>
      <c r="C132" s="193" t="s">
        <v>629</v>
      </c>
      <c r="D132" s="194" t="s">
        <v>483</v>
      </c>
      <c r="E132" s="195">
        <v>36954.32</v>
      </c>
      <c r="F132" s="196" t="s">
        <v>630</v>
      </c>
    </row>
    <row r="133" spans="1:6" ht="14.1" customHeight="1" x14ac:dyDescent="0.2">
      <c r="A133" s="192" t="s">
        <v>627</v>
      </c>
      <c r="B133" s="192" t="s">
        <v>628</v>
      </c>
      <c r="C133" s="193" t="s">
        <v>631</v>
      </c>
      <c r="D133" s="194" t="s">
        <v>483</v>
      </c>
      <c r="E133" s="195">
        <v>3776</v>
      </c>
      <c r="F133" s="196" t="s">
        <v>630</v>
      </c>
    </row>
    <row r="134" spans="1:6" ht="15.95" customHeight="1" x14ac:dyDescent="0.2">
      <c r="A134" s="192" t="s">
        <v>627</v>
      </c>
      <c r="B134" s="192" t="s">
        <v>628</v>
      </c>
      <c r="C134" s="193" t="s">
        <v>632</v>
      </c>
      <c r="D134" s="194" t="s">
        <v>483</v>
      </c>
      <c r="E134" s="195">
        <v>12390</v>
      </c>
      <c r="F134" s="196" t="s">
        <v>630</v>
      </c>
    </row>
    <row r="135" spans="1:6" ht="15" customHeight="1" x14ac:dyDescent="0.2">
      <c r="A135" s="192" t="s">
        <v>627</v>
      </c>
      <c r="B135" s="192" t="s">
        <v>628</v>
      </c>
      <c r="C135" s="193" t="s">
        <v>633</v>
      </c>
      <c r="D135" s="194" t="s">
        <v>483</v>
      </c>
      <c r="E135" s="195">
        <v>6293.7049999999999</v>
      </c>
      <c r="F135" s="196" t="s">
        <v>630</v>
      </c>
    </row>
    <row r="136" spans="1:6" ht="14.1" customHeight="1" x14ac:dyDescent="0.2">
      <c r="A136" s="192" t="s">
        <v>627</v>
      </c>
      <c r="B136" s="192" t="s">
        <v>628</v>
      </c>
      <c r="C136" s="193" t="s">
        <v>634</v>
      </c>
      <c r="D136" s="194" t="s">
        <v>483</v>
      </c>
      <c r="E136" s="195">
        <v>27200</v>
      </c>
      <c r="F136" s="196" t="s">
        <v>630</v>
      </c>
    </row>
    <row r="137" spans="1:6" ht="24" x14ac:dyDescent="0.2">
      <c r="A137" s="197" t="s">
        <v>452</v>
      </c>
      <c r="B137" s="197" t="s">
        <v>635</v>
      </c>
      <c r="C137" s="198" t="s">
        <v>636</v>
      </c>
      <c r="D137" s="199" t="s">
        <v>483</v>
      </c>
      <c r="E137" s="200">
        <v>109504</v>
      </c>
      <c r="F137" s="201" t="s">
        <v>637</v>
      </c>
    </row>
    <row r="138" spans="1:6" ht="24" x14ac:dyDescent="0.2">
      <c r="A138" s="197" t="s">
        <v>452</v>
      </c>
      <c r="B138" s="197" t="s">
        <v>635</v>
      </c>
      <c r="C138" s="198" t="s">
        <v>638</v>
      </c>
      <c r="D138" s="199" t="s">
        <v>483</v>
      </c>
      <c r="E138" s="200">
        <v>5723</v>
      </c>
      <c r="F138" s="201" t="s">
        <v>637</v>
      </c>
    </row>
    <row r="139" spans="1:6" ht="24" x14ac:dyDescent="0.2">
      <c r="A139" s="162" t="s">
        <v>639</v>
      </c>
      <c r="B139" s="162" t="s">
        <v>640</v>
      </c>
      <c r="C139" s="163" t="s">
        <v>641</v>
      </c>
      <c r="D139" s="164" t="s">
        <v>483</v>
      </c>
      <c r="E139" s="165">
        <v>6200</v>
      </c>
      <c r="F139" s="202" t="s">
        <v>642</v>
      </c>
    </row>
    <row r="140" spans="1:6" ht="36" x14ac:dyDescent="0.2">
      <c r="A140" s="162" t="s">
        <v>639</v>
      </c>
      <c r="B140" s="162" t="s">
        <v>640</v>
      </c>
      <c r="C140" s="163" t="s">
        <v>643</v>
      </c>
      <c r="D140" s="164" t="s">
        <v>483</v>
      </c>
      <c r="E140" s="165">
        <v>86568.53</v>
      </c>
      <c r="F140" s="202" t="s">
        <v>642</v>
      </c>
    </row>
    <row r="141" spans="1:6" ht="36" x14ac:dyDescent="0.2">
      <c r="A141" s="162" t="s">
        <v>639</v>
      </c>
      <c r="B141" s="162" t="s">
        <v>640</v>
      </c>
      <c r="C141" s="163" t="s">
        <v>644</v>
      </c>
      <c r="D141" s="164" t="s">
        <v>483</v>
      </c>
      <c r="E141" s="165">
        <v>100917.38</v>
      </c>
      <c r="F141" s="202" t="s">
        <v>642</v>
      </c>
    </row>
    <row r="142" spans="1:6" ht="15.95" customHeight="1" x14ac:dyDescent="0.2">
      <c r="A142" s="203" t="s">
        <v>235</v>
      </c>
      <c r="B142" s="203" t="s">
        <v>645</v>
      </c>
      <c r="C142" s="204" t="s">
        <v>646</v>
      </c>
      <c r="D142" s="205" t="s">
        <v>483</v>
      </c>
      <c r="E142" s="206">
        <v>1000</v>
      </c>
      <c r="F142" s="207" t="s">
        <v>647</v>
      </c>
    </row>
    <row r="143" spans="1:6" x14ac:dyDescent="0.2">
      <c r="A143" s="203" t="s">
        <v>235</v>
      </c>
      <c r="B143" s="203" t="s">
        <v>645</v>
      </c>
      <c r="C143" s="204" t="s">
        <v>648</v>
      </c>
      <c r="D143" s="205" t="s">
        <v>483</v>
      </c>
      <c r="E143" s="206">
        <v>200</v>
      </c>
      <c r="F143" s="207" t="s">
        <v>647</v>
      </c>
    </row>
    <row r="144" spans="1:6" ht="18" customHeight="1" x14ac:dyDescent="0.2">
      <c r="A144" s="203" t="s">
        <v>235</v>
      </c>
      <c r="B144" s="203" t="s">
        <v>645</v>
      </c>
      <c r="C144" s="204" t="s">
        <v>649</v>
      </c>
      <c r="D144" s="205" t="s">
        <v>483</v>
      </c>
      <c r="E144" s="206">
        <v>500</v>
      </c>
      <c r="F144" s="207" t="s">
        <v>647</v>
      </c>
    </row>
    <row r="145" spans="1:6" ht="17.25" customHeight="1" x14ac:dyDescent="0.2">
      <c r="A145" s="203" t="s">
        <v>235</v>
      </c>
      <c r="B145" s="203" t="s">
        <v>645</v>
      </c>
      <c r="C145" s="204" t="s">
        <v>650</v>
      </c>
      <c r="D145" s="205" t="s">
        <v>651</v>
      </c>
      <c r="E145" s="206">
        <v>197</v>
      </c>
      <c r="F145" s="208" t="s">
        <v>652</v>
      </c>
    </row>
    <row r="146" spans="1:6" x14ac:dyDescent="0.2">
      <c r="A146" s="203" t="s">
        <v>235</v>
      </c>
      <c r="B146" s="203" t="s">
        <v>645</v>
      </c>
      <c r="C146" s="204" t="s">
        <v>653</v>
      </c>
      <c r="D146" s="205" t="s">
        <v>651</v>
      </c>
      <c r="E146" s="206">
        <v>181</v>
      </c>
      <c r="F146" s="208" t="s">
        <v>652</v>
      </c>
    </row>
    <row r="147" spans="1:6" x14ac:dyDescent="0.2">
      <c r="A147" s="203" t="s">
        <v>235</v>
      </c>
      <c r="B147" s="203" t="s">
        <v>645</v>
      </c>
      <c r="C147" s="204" t="s">
        <v>654</v>
      </c>
      <c r="D147" s="205" t="s">
        <v>651</v>
      </c>
      <c r="E147" s="206">
        <v>251</v>
      </c>
      <c r="F147" s="207" t="s">
        <v>652</v>
      </c>
    </row>
    <row r="148" spans="1:6" x14ac:dyDescent="0.2">
      <c r="A148" s="203" t="s">
        <v>235</v>
      </c>
      <c r="B148" s="203" t="s">
        <v>645</v>
      </c>
      <c r="C148" s="204" t="s">
        <v>655</v>
      </c>
      <c r="D148" s="205" t="s">
        <v>651</v>
      </c>
      <c r="E148" s="206">
        <v>230</v>
      </c>
      <c r="F148" s="208" t="s">
        <v>652</v>
      </c>
    </row>
    <row r="149" spans="1:6" x14ac:dyDescent="0.2">
      <c r="A149" s="203" t="s">
        <v>235</v>
      </c>
      <c r="B149" s="203" t="s">
        <v>645</v>
      </c>
      <c r="C149" s="204" t="s">
        <v>656</v>
      </c>
      <c r="D149" s="205" t="s">
        <v>651</v>
      </c>
      <c r="E149" s="206">
        <v>110</v>
      </c>
      <c r="F149" s="207" t="s">
        <v>652</v>
      </c>
    </row>
    <row r="150" spans="1:6" x14ac:dyDescent="0.2">
      <c r="A150" s="162" t="s">
        <v>222</v>
      </c>
      <c r="B150" s="162" t="s">
        <v>657</v>
      </c>
      <c r="C150" s="163" t="s">
        <v>658</v>
      </c>
      <c r="D150" s="164" t="s">
        <v>659</v>
      </c>
      <c r="E150" s="165">
        <v>28.32</v>
      </c>
      <c r="F150" s="202" t="s">
        <v>660</v>
      </c>
    </row>
    <row r="151" spans="1:6" ht="24" x14ac:dyDescent="0.2">
      <c r="A151" s="162" t="s">
        <v>222</v>
      </c>
      <c r="B151" s="162" t="s">
        <v>657</v>
      </c>
      <c r="C151" s="163" t="s">
        <v>661</v>
      </c>
      <c r="D151" s="164" t="s">
        <v>483</v>
      </c>
      <c r="E151" s="165">
        <v>8500</v>
      </c>
      <c r="F151" s="202" t="s">
        <v>660</v>
      </c>
    </row>
    <row r="152" spans="1:6" x14ac:dyDescent="0.2">
      <c r="A152" s="162" t="s">
        <v>222</v>
      </c>
      <c r="B152" s="162" t="s">
        <v>657</v>
      </c>
      <c r="C152" s="163" t="s">
        <v>662</v>
      </c>
      <c r="D152" s="164" t="s">
        <v>483</v>
      </c>
      <c r="E152" s="165">
        <v>81.171999999999997</v>
      </c>
      <c r="F152" s="202" t="s">
        <v>660</v>
      </c>
    </row>
    <row r="153" spans="1:6" x14ac:dyDescent="0.2">
      <c r="A153" s="162" t="s">
        <v>222</v>
      </c>
      <c r="B153" s="162" t="s">
        <v>657</v>
      </c>
      <c r="C153" s="163" t="s">
        <v>663</v>
      </c>
      <c r="D153" s="164" t="s">
        <v>483</v>
      </c>
      <c r="E153" s="165">
        <v>103.3567</v>
      </c>
      <c r="F153" s="202" t="s">
        <v>660</v>
      </c>
    </row>
    <row r="154" spans="1:6" x14ac:dyDescent="0.2">
      <c r="A154" s="162" t="s">
        <v>222</v>
      </c>
      <c r="B154" s="162" t="s">
        <v>657</v>
      </c>
      <c r="C154" s="163" t="s">
        <v>664</v>
      </c>
      <c r="D154" s="164" t="s">
        <v>483</v>
      </c>
      <c r="E154" s="165">
        <v>20.059999999999999</v>
      </c>
      <c r="F154" s="202" t="s">
        <v>660</v>
      </c>
    </row>
    <row r="155" spans="1:6" ht="12.95" customHeight="1" x14ac:dyDescent="0.2">
      <c r="A155" s="162" t="s">
        <v>222</v>
      </c>
      <c r="B155" s="162" t="s">
        <v>657</v>
      </c>
      <c r="C155" s="163" t="s">
        <v>665</v>
      </c>
      <c r="D155" s="164" t="s">
        <v>483</v>
      </c>
      <c r="E155" s="165">
        <v>208.86</v>
      </c>
      <c r="F155" s="202" t="s">
        <v>660</v>
      </c>
    </row>
    <row r="156" spans="1:6" ht="15" customHeight="1" x14ac:dyDescent="0.2">
      <c r="A156" s="162" t="s">
        <v>222</v>
      </c>
      <c r="B156" s="162" t="s">
        <v>657</v>
      </c>
      <c r="C156" s="163" t="s">
        <v>666</v>
      </c>
      <c r="D156" s="164" t="s">
        <v>483</v>
      </c>
      <c r="E156" s="165">
        <v>206.73500000000001</v>
      </c>
      <c r="F156" s="202" t="s">
        <v>660</v>
      </c>
    </row>
    <row r="157" spans="1:6" ht="15" customHeight="1" x14ac:dyDescent="0.2">
      <c r="A157" s="162" t="s">
        <v>222</v>
      </c>
      <c r="B157" s="162" t="s">
        <v>657</v>
      </c>
      <c r="C157" s="163" t="s">
        <v>667</v>
      </c>
      <c r="D157" s="164" t="s">
        <v>483</v>
      </c>
      <c r="E157" s="165">
        <v>43.293999999999997</v>
      </c>
      <c r="F157" s="202" t="s">
        <v>660</v>
      </c>
    </row>
    <row r="158" spans="1:6" ht="15" customHeight="1" x14ac:dyDescent="0.2">
      <c r="A158" s="162" t="s">
        <v>222</v>
      </c>
      <c r="B158" s="162" t="s">
        <v>657</v>
      </c>
      <c r="C158" s="163" t="s">
        <v>668</v>
      </c>
      <c r="D158" s="164" t="s">
        <v>483</v>
      </c>
      <c r="E158" s="165">
        <v>5.9</v>
      </c>
      <c r="F158" s="202" t="s">
        <v>660</v>
      </c>
    </row>
    <row r="159" spans="1:6" ht="15" customHeight="1" x14ac:dyDescent="0.2">
      <c r="A159" s="162" t="s">
        <v>222</v>
      </c>
      <c r="B159" s="162" t="s">
        <v>657</v>
      </c>
      <c r="C159" s="163" t="s">
        <v>669</v>
      </c>
      <c r="D159" s="164" t="s">
        <v>483</v>
      </c>
      <c r="E159" s="165">
        <v>944</v>
      </c>
      <c r="F159" s="202" t="s">
        <v>660</v>
      </c>
    </row>
    <row r="160" spans="1:6" ht="15" customHeight="1" x14ac:dyDescent="0.2">
      <c r="A160" s="162" t="s">
        <v>222</v>
      </c>
      <c r="B160" s="162" t="s">
        <v>657</v>
      </c>
      <c r="C160" s="163" t="s">
        <v>670</v>
      </c>
      <c r="D160" s="164" t="s">
        <v>483</v>
      </c>
      <c r="E160" s="165">
        <v>571.12</v>
      </c>
      <c r="F160" s="202" t="s">
        <v>660</v>
      </c>
    </row>
    <row r="161" spans="1:6" ht="15" customHeight="1" x14ac:dyDescent="0.2">
      <c r="A161" s="162" t="s">
        <v>222</v>
      </c>
      <c r="B161" s="162" t="s">
        <v>657</v>
      </c>
      <c r="C161" s="163" t="s">
        <v>671</v>
      </c>
      <c r="D161" s="164" t="s">
        <v>483</v>
      </c>
      <c r="E161" s="165">
        <v>619.5</v>
      </c>
      <c r="F161" s="202" t="s">
        <v>660</v>
      </c>
    </row>
    <row r="162" spans="1:6" ht="15" customHeight="1" x14ac:dyDescent="0.2">
      <c r="A162" s="162" t="s">
        <v>222</v>
      </c>
      <c r="B162" s="162" t="s">
        <v>657</v>
      </c>
      <c r="C162" s="163" t="s">
        <v>672</v>
      </c>
      <c r="D162" s="164" t="s">
        <v>483</v>
      </c>
      <c r="E162" s="165">
        <v>100.3</v>
      </c>
      <c r="F162" s="202" t="s">
        <v>660</v>
      </c>
    </row>
    <row r="163" spans="1:6" ht="14.1" customHeight="1" x14ac:dyDescent="0.2">
      <c r="A163" s="162" t="s">
        <v>222</v>
      </c>
      <c r="B163" s="162" t="s">
        <v>657</v>
      </c>
      <c r="C163" s="163" t="s">
        <v>673</v>
      </c>
      <c r="D163" s="164" t="s">
        <v>483</v>
      </c>
      <c r="E163" s="165">
        <v>33.630000000000003</v>
      </c>
      <c r="F163" s="202" t="s">
        <v>660</v>
      </c>
    </row>
    <row r="164" spans="1:6" x14ac:dyDescent="0.2">
      <c r="A164" s="162" t="s">
        <v>222</v>
      </c>
      <c r="B164" s="162" t="s">
        <v>657</v>
      </c>
      <c r="C164" s="163" t="s">
        <v>674</v>
      </c>
      <c r="D164" s="164" t="s">
        <v>483</v>
      </c>
      <c r="E164" s="165">
        <v>44.25</v>
      </c>
      <c r="F164" s="202" t="s">
        <v>660</v>
      </c>
    </row>
    <row r="165" spans="1:6" x14ac:dyDescent="0.2">
      <c r="A165" s="162" t="s">
        <v>222</v>
      </c>
      <c r="B165" s="162" t="s">
        <v>657</v>
      </c>
      <c r="C165" s="163" t="s">
        <v>675</v>
      </c>
      <c r="D165" s="164" t="s">
        <v>483</v>
      </c>
      <c r="E165" s="165">
        <v>855.5</v>
      </c>
      <c r="F165" s="202" t="s">
        <v>660</v>
      </c>
    </row>
    <row r="166" spans="1:6" x14ac:dyDescent="0.2">
      <c r="A166" s="162" t="s">
        <v>222</v>
      </c>
      <c r="B166" s="162" t="s">
        <v>657</v>
      </c>
      <c r="C166" s="163" t="s">
        <v>676</v>
      </c>
      <c r="D166" s="164" t="s">
        <v>483</v>
      </c>
      <c r="E166" s="165">
        <v>60.2273</v>
      </c>
      <c r="F166" s="202" t="s">
        <v>660</v>
      </c>
    </row>
    <row r="167" spans="1:6" x14ac:dyDescent="0.2">
      <c r="A167" s="162" t="s">
        <v>222</v>
      </c>
      <c r="B167" s="162" t="s">
        <v>657</v>
      </c>
      <c r="C167" s="163" t="s">
        <v>677</v>
      </c>
      <c r="D167" s="164" t="s">
        <v>483</v>
      </c>
      <c r="E167" s="165">
        <v>102.8133</v>
      </c>
      <c r="F167" s="202" t="s">
        <v>660</v>
      </c>
    </row>
    <row r="168" spans="1:6" x14ac:dyDescent="0.2">
      <c r="A168" s="162" t="s">
        <v>222</v>
      </c>
      <c r="B168" s="162" t="s">
        <v>657</v>
      </c>
      <c r="C168" s="163" t="s">
        <v>678</v>
      </c>
      <c r="D168" s="164" t="s">
        <v>483</v>
      </c>
      <c r="E168" s="165">
        <v>3030.43</v>
      </c>
      <c r="F168" s="202" t="s">
        <v>660</v>
      </c>
    </row>
    <row r="169" spans="1:6" x14ac:dyDescent="0.2">
      <c r="A169" s="162" t="s">
        <v>222</v>
      </c>
      <c r="B169" s="162" t="s">
        <v>657</v>
      </c>
      <c r="C169" s="163" t="s">
        <v>679</v>
      </c>
      <c r="D169" s="164" t="s">
        <v>483</v>
      </c>
      <c r="E169" s="165">
        <v>858.45</v>
      </c>
      <c r="F169" s="202" t="s">
        <v>660</v>
      </c>
    </row>
    <row r="170" spans="1:6" x14ac:dyDescent="0.2">
      <c r="A170" s="162" t="s">
        <v>222</v>
      </c>
      <c r="B170" s="162" t="s">
        <v>657</v>
      </c>
      <c r="C170" s="163" t="s">
        <v>680</v>
      </c>
      <c r="D170" s="164" t="s">
        <v>483</v>
      </c>
      <c r="E170" s="165">
        <v>206.72329999999999</v>
      </c>
      <c r="F170" s="202" t="s">
        <v>660</v>
      </c>
    </row>
    <row r="171" spans="1:6" ht="15.95" customHeight="1" x14ac:dyDescent="0.2">
      <c r="A171" s="162" t="s">
        <v>222</v>
      </c>
      <c r="B171" s="162" t="s">
        <v>657</v>
      </c>
      <c r="C171" s="163" t="s">
        <v>681</v>
      </c>
      <c r="D171" s="164" t="s">
        <v>483</v>
      </c>
      <c r="E171" s="165">
        <v>4425</v>
      </c>
      <c r="F171" s="202" t="s">
        <v>660</v>
      </c>
    </row>
    <row r="172" spans="1:6" ht="24" x14ac:dyDescent="0.2">
      <c r="A172" s="162" t="s">
        <v>222</v>
      </c>
      <c r="B172" s="162" t="s">
        <v>657</v>
      </c>
      <c r="C172" s="163" t="s">
        <v>682</v>
      </c>
      <c r="D172" s="164" t="s">
        <v>483</v>
      </c>
      <c r="E172" s="165">
        <v>13500.0026</v>
      </c>
      <c r="F172" s="202" t="s">
        <v>660</v>
      </c>
    </row>
    <row r="173" spans="1:6" ht="20.25" customHeight="1" x14ac:dyDescent="0.2">
      <c r="A173" s="162" t="s">
        <v>222</v>
      </c>
      <c r="B173" s="162" t="s">
        <v>657</v>
      </c>
      <c r="C173" s="163" t="s">
        <v>683</v>
      </c>
      <c r="D173" s="164" t="s">
        <v>483</v>
      </c>
      <c r="E173" s="165">
        <v>1416</v>
      </c>
      <c r="F173" s="202" t="s">
        <v>660</v>
      </c>
    </row>
    <row r="174" spans="1:6" ht="21" customHeight="1" x14ac:dyDescent="0.2">
      <c r="A174" s="162" t="s">
        <v>222</v>
      </c>
      <c r="B174" s="162" t="s">
        <v>657</v>
      </c>
      <c r="C174" s="163" t="s">
        <v>684</v>
      </c>
      <c r="D174" s="164" t="s">
        <v>483</v>
      </c>
      <c r="E174" s="165">
        <v>3.54</v>
      </c>
      <c r="F174" s="209" t="s">
        <v>660</v>
      </c>
    </row>
    <row r="175" spans="1:6" ht="18" customHeight="1" x14ac:dyDescent="0.2">
      <c r="A175" s="162" t="s">
        <v>222</v>
      </c>
      <c r="B175" s="162" t="s">
        <v>657</v>
      </c>
      <c r="C175" s="163" t="s">
        <v>685</v>
      </c>
      <c r="D175" s="164" t="s">
        <v>483</v>
      </c>
      <c r="E175" s="165">
        <v>73.16</v>
      </c>
      <c r="F175" s="202" t="s">
        <v>660</v>
      </c>
    </row>
    <row r="176" spans="1:6" ht="20.25" customHeight="1" x14ac:dyDescent="0.2">
      <c r="A176" s="162" t="s">
        <v>222</v>
      </c>
      <c r="B176" s="162" t="s">
        <v>657</v>
      </c>
      <c r="C176" s="163" t="s">
        <v>686</v>
      </c>
      <c r="D176" s="164" t="s">
        <v>483</v>
      </c>
      <c r="E176" s="165">
        <v>548.26499999999999</v>
      </c>
      <c r="F176" s="202" t="s">
        <v>660</v>
      </c>
    </row>
    <row r="177" spans="1:6" ht="25.5" customHeight="1" x14ac:dyDescent="0.2">
      <c r="A177" s="162" t="s">
        <v>222</v>
      </c>
      <c r="B177" s="162" t="s">
        <v>657</v>
      </c>
      <c r="C177" s="163" t="s">
        <v>687</v>
      </c>
      <c r="D177" s="164" t="s">
        <v>483</v>
      </c>
      <c r="E177" s="165">
        <v>526.32500000000005</v>
      </c>
      <c r="F177" s="202" t="s">
        <v>660</v>
      </c>
    </row>
    <row r="178" spans="1:6" ht="19.5" customHeight="1" x14ac:dyDescent="0.2">
      <c r="A178" s="162" t="s">
        <v>222</v>
      </c>
      <c r="B178" s="162" t="s">
        <v>657</v>
      </c>
      <c r="C178" s="163" t="s">
        <v>688</v>
      </c>
      <c r="D178" s="164" t="s">
        <v>483</v>
      </c>
      <c r="E178" s="165">
        <v>3.54</v>
      </c>
      <c r="F178" s="209" t="s">
        <v>660</v>
      </c>
    </row>
    <row r="179" spans="1:6" ht="27.75" customHeight="1" x14ac:dyDescent="0.2">
      <c r="A179" s="162" t="s">
        <v>222</v>
      </c>
      <c r="B179" s="162" t="s">
        <v>657</v>
      </c>
      <c r="C179" s="163" t="s">
        <v>689</v>
      </c>
      <c r="D179" s="164" t="s">
        <v>483</v>
      </c>
      <c r="E179" s="165">
        <v>265.5</v>
      </c>
      <c r="F179" s="202" t="s">
        <v>660</v>
      </c>
    </row>
    <row r="180" spans="1:6" ht="21.75" customHeight="1" x14ac:dyDescent="0.2">
      <c r="A180" s="210" t="s">
        <v>127</v>
      </c>
      <c r="B180" s="210" t="s">
        <v>690</v>
      </c>
      <c r="C180" s="211" t="s">
        <v>691</v>
      </c>
      <c r="D180" s="212" t="s">
        <v>483</v>
      </c>
      <c r="E180" s="213">
        <v>1.9823999999999999</v>
      </c>
      <c r="F180" s="214" t="s">
        <v>692</v>
      </c>
    </row>
    <row r="181" spans="1:6" ht="22.5" customHeight="1" x14ac:dyDescent="0.2">
      <c r="A181" s="162" t="s">
        <v>203</v>
      </c>
      <c r="B181" s="162" t="s">
        <v>693</v>
      </c>
      <c r="C181" s="163" t="s">
        <v>694</v>
      </c>
      <c r="D181" s="164" t="s">
        <v>483</v>
      </c>
      <c r="E181" s="165">
        <v>7773.84</v>
      </c>
      <c r="F181" s="202" t="s">
        <v>695</v>
      </c>
    </row>
    <row r="182" spans="1:6" ht="24" x14ac:dyDescent="0.2">
      <c r="A182" s="162" t="s">
        <v>203</v>
      </c>
      <c r="B182" s="162" t="s">
        <v>693</v>
      </c>
      <c r="C182" s="163" t="s">
        <v>696</v>
      </c>
      <c r="D182" s="164" t="s">
        <v>483</v>
      </c>
      <c r="E182" s="165">
        <v>9343.24</v>
      </c>
      <c r="F182" s="202" t="s">
        <v>695</v>
      </c>
    </row>
    <row r="183" spans="1:6" ht="23.25" customHeight="1" x14ac:dyDescent="0.2">
      <c r="A183" s="162" t="s">
        <v>203</v>
      </c>
      <c r="B183" s="162" t="s">
        <v>693</v>
      </c>
      <c r="C183" s="163" t="s">
        <v>697</v>
      </c>
      <c r="D183" s="164" t="s">
        <v>483</v>
      </c>
      <c r="E183" s="165">
        <v>10915</v>
      </c>
      <c r="F183" s="202" t="s">
        <v>695</v>
      </c>
    </row>
    <row r="184" spans="1:6" ht="20.25" customHeight="1" x14ac:dyDescent="0.2">
      <c r="A184" s="162" t="s">
        <v>203</v>
      </c>
      <c r="B184" s="162" t="s">
        <v>693</v>
      </c>
      <c r="C184" s="163" t="s">
        <v>698</v>
      </c>
      <c r="D184" s="164" t="s">
        <v>483</v>
      </c>
      <c r="E184" s="165">
        <v>3923.5</v>
      </c>
      <c r="F184" s="202" t="s">
        <v>695</v>
      </c>
    </row>
    <row r="185" spans="1:6" ht="14.1" customHeight="1" x14ac:dyDescent="0.2">
      <c r="A185" s="162" t="s">
        <v>203</v>
      </c>
      <c r="B185" s="162" t="s">
        <v>693</v>
      </c>
      <c r="C185" s="163" t="s">
        <v>699</v>
      </c>
      <c r="D185" s="164" t="s">
        <v>483</v>
      </c>
      <c r="E185" s="165">
        <v>4543</v>
      </c>
      <c r="F185" s="202" t="s">
        <v>695</v>
      </c>
    </row>
    <row r="186" spans="1:6" ht="17.100000000000001" customHeight="1" x14ac:dyDescent="0.2">
      <c r="A186" s="162" t="s">
        <v>203</v>
      </c>
      <c r="B186" s="162" t="s">
        <v>693</v>
      </c>
      <c r="C186" s="163" t="s">
        <v>700</v>
      </c>
      <c r="D186" s="164" t="s">
        <v>483</v>
      </c>
      <c r="E186" s="165">
        <v>9204</v>
      </c>
      <c r="F186" s="202" t="s">
        <v>695</v>
      </c>
    </row>
    <row r="187" spans="1:6" ht="15.95" customHeight="1" x14ac:dyDescent="0.2">
      <c r="A187" s="162" t="s">
        <v>203</v>
      </c>
      <c r="B187" s="162" t="s">
        <v>693</v>
      </c>
      <c r="C187" s="163" t="s">
        <v>701</v>
      </c>
      <c r="D187" s="164" t="s">
        <v>483</v>
      </c>
      <c r="E187" s="165">
        <v>1239</v>
      </c>
      <c r="F187" s="202" t="s">
        <v>695</v>
      </c>
    </row>
    <row r="188" spans="1:6" ht="15.95" customHeight="1" x14ac:dyDescent="0.2">
      <c r="A188" s="162" t="s">
        <v>203</v>
      </c>
      <c r="B188" s="162" t="s">
        <v>693</v>
      </c>
      <c r="C188" s="163" t="s">
        <v>702</v>
      </c>
      <c r="D188" s="164" t="s">
        <v>483</v>
      </c>
      <c r="E188" s="165">
        <v>1239</v>
      </c>
      <c r="F188" s="202" t="s">
        <v>695</v>
      </c>
    </row>
    <row r="189" spans="1:6" ht="32.25" customHeight="1" x14ac:dyDescent="0.2">
      <c r="A189" s="215" t="s">
        <v>157</v>
      </c>
      <c r="B189" s="215" t="s">
        <v>703</v>
      </c>
      <c r="C189" s="215" t="s">
        <v>704</v>
      </c>
      <c r="D189" s="216" t="s">
        <v>483</v>
      </c>
      <c r="E189" s="217">
        <v>54999.99</v>
      </c>
      <c r="F189" s="218" t="s">
        <v>705</v>
      </c>
    </row>
    <row r="190" spans="1:6" ht="30.75" customHeight="1" x14ac:dyDescent="0.2">
      <c r="A190" s="215" t="s">
        <v>157</v>
      </c>
      <c r="B190" s="215" t="s">
        <v>703</v>
      </c>
      <c r="C190" s="215" t="s">
        <v>706</v>
      </c>
      <c r="D190" s="216" t="s">
        <v>483</v>
      </c>
      <c r="E190" s="217">
        <v>17023.8</v>
      </c>
      <c r="F190" s="218" t="s">
        <v>705</v>
      </c>
    </row>
    <row r="191" spans="1:6" ht="25.5" customHeight="1" x14ac:dyDescent="0.2">
      <c r="A191" s="219" t="s">
        <v>707</v>
      </c>
      <c r="B191" s="215" t="s">
        <v>703</v>
      </c>
      <c r="C191" s="220" t="s">
        <v>708</v>
      </c>
      <c r="D191" s="221" t="s">
        <v>483</v>
      </c>
      <c r="E191" s="222">
        <v>4130</v>
      </c>
      <c r="F191" s="223" t="s">
        <v>709</v>
      </c>
    </row>
    <row r="192" spans="1:6" ht="15.95" customHeight="1" x14ac:dyDescent="0.2">
      <c r="A192" s="219" t="s">
        <v>707</v>
      </c>
      <c r="B192" s="215" t="s">
        <v>703</v>
      </c>
      <c r="C192" s="220" t="s">
        <v>710</v>
      </c>
      <c r="D192" s="221" t="s">
        <v>483</v>
      </c>
      <c r="E192" s="222">
        <v>16048</v>
      </c>
      <c r="F192" s="223" t="s">
        <v>709</v>
      </c>
    </row>
    <row r="193" spans="1:6" ht="27.75" customHeight="1" x14ac:dyDescent="0.2">
      <c r="A193" s="219" t="s">
        <v>707</v>
      </c>
      <c r="B193" s="215" t="s">
        <v>703</v>
      </c>
      <c r="C193" s="220" t="s">
        <v>711</v>
      </c>
      <c r="D193" s="224" t="s">
        <v>483</v>
      </c>
      <c r="E193" s="222">
        <v>24502.7</v>
      </c>
      <c r="F193" s="223" t="s">
        <v>709</v>
      </c>
    </row>
    <row r="194" spans="1:6" ht="34.5" customHeight="1" x14ac:dyDescent="0.2">
      <c r="A194" s="215" t="s">
        <v>156</v>
      </c>
      <c r="B194" s="215" t="s">
        <v>703</v>
      </c>
      <c r="C194" s="215" t="s">
        <v>712</v>
      </c>
      <c r="D194" s="216" t="s">
        <v>483</v>
      </c>
      <c r="E194" s="217">
        <v>715000</v>
      </c>
      <c r="F194" s="218" t="s">
        <v>713</v>
      </c>
    </row>
    <row r="195" spans="1:6" ht="23.25" customHeight="1" x14ac:dyDescent="0.2">
      <c r="A195" s="215" t="s">
        <v>714</v>
      </c>
      <c r="B195" s="215" t="s">
        <v>703</v>
      </c>
      <c r="C195" s="215" t="s">
        <v>715</v>
      </c>
      <c r="D195" s="216" t="s">
        <v>483</v>
      </c>
      <c r="E195" s="217">
        <v>60742.81</v>
      </c>
      <c r="F195" s="218" t="s">
        <v>705</v>
      </c>
    </row>
    <row r="196" spans="1:6" ht="25.5" customHeight="1" x14ac:dyDescent="0.2">
      <c r="A196" s="187" t="s">
        <v>714</v>
      </c>
      <c r="B196" s="215" t="s">
        <v>703</v>
      </c>
      <c r="C196" s="215" t="s">
        <v>716</v>
      </c>
      <c r="D196" s="216" t="s">
        <v>483</v>
      </c>
      <c r="E196" s="217">
        <v>30385</v>
      </c>
      <c r="F196" s="218" t="s">
        <v>705</v>
      </c>
    </row>
    <row r="197" spans="1:6" ht="24" x14ac:dyDescent="0.2">
      <c r="A197" s="215" t="s">
        <v>714</v>
      </c>
      <c r="B197" s="215" t="s">
        <v>703</v>
      </c>
      <c r="C197" s="215" t="s">
        <v>717</v>
      </c>
      <c r="D197" s="216" t="s">
        <v>483</v>
      </c>
      <c r="E197" s="217">
        <v>79818.740000000005</v>
      </c>
      <c r="F197" s="218" t="s">
        <v>705</v>
      </c>
    </row>
    <row r="198" spans="1:6" ht="24" x14ac:dyDescent="0.2">
      <c r="A198" s="187" t="s">
        <v>714</v>
      </c>
      <c r="B198" s="215" t="s">
        <v>703</v>
      </c>
      <c r="C198" s="215" t="s">
        <v>718</v>
      </c>
      <c r="D198" s="216" t="s">
        <v>483</v>
      </c>
      <c r="E198" s="217">
        <v>4500</v>
      </c>
      <c r="F198" s="218" t="s">
        <v>719</v>
      </c>
    </row>
    <row r="199" spans="1:6" ht="24" x14ac:dyDescent="0.2">
      <c r="A199" s="187" t="s">
        <v>714</v>
      </c>
      <c r="B199" s="215" t="s">
        <v>703</v>
      </c>
      <c r="C199" s="188" t="s">
        <v>720</v>
      </c>
      <c r="D199" s="189" t="s">
        <v>483</v>
      </c>
      <c r="E199" s="190">
        <v>44840</v>
      </c>
      <c r="F199" s="191" t="s">
        <v>721</v>
      </c>
    </row>
    <row r="200" spans="1:6" ht="14.1" customHeight="1" x14ac:dyDescent="0.2">
      <c r="A200" s="215" t="s">
        <v>714</v>
      </c>
      <c r="B200" s="215" t="s">
        <v>703</v>
      </c>
      <c r="C200" s="215" t="s">
        <v>722</v>
      </c>
      <c r="D200" s="216" t="s">
        <v>483</v>
      </c>
      <c r="E200" s="217">
        <v>8850</v>
      </c>
      <c r="F200" s="218" t="s">
        <v>705</v>
      </c>
    </row>
    <row r="201" spans="1:6" ht="14.1" customHeight="1" x14ac:dyDescent="0.2">
      <c r="A201" s="187" t="s">
        <v>723</v>
      </c>
      <c r="B201" s="215" t="s">
        <v>703</v>
      </c>
      <c r="C201" s="225" t="s">
        <v>724</v>
      </c>
      <c r="D201" s="226" t="s">
        <v>483</v>
      </c>
      <c r="E201" s="227">
        <v>45459.5</v>
      </c>
      <c r="F201" s="228" t="s">
        <v>725</v>
      </c>
    </row>
    <row r="202" spans="1:6" ht="15.95" customHeight="1" x14ac:dyDescent="0.2">
      <c r="A202" s="187" t="s">
        <v>723</v>
      </c>
      <c r="B202" s="215" t="s">
        <v>703</v>
      </c>
      <c r="C202" s="225" t="s">
        <v>726</v>
      </c>
      <c r="D202" s="226" t="s">
        <v>483</v>
      </c>
      <c r="E202" s="227">
        <v>7500</v>
      </c>
      <c r="F202" s="228" t="s">
        <v>727</v>
      </c>
    </row>
    <row r="203" spans="1:6" ht="15" customHeight="1" x14ac:dyDescent="0.2">
      <c r="A203" s="229" t="s">
        <v>246</v>
      </c>
      <c r="B203" s="229" t="s">
        <v>728</v>
      </c>
      <c r="C203" s="230" t="s">
        <v>729</v>
      </c>
      <c r="D203" s="231" t="s">
        <v>483</v>
      </c>
      <c r="E203" s="232">
        <v>68.44</v>
      </c>
      <c r="F203" s="233" t="s">
        <v>730</v>
      </c>
    </row>
    <row r="204" spans="1:6" ht="15" customHeight="1" x14ac:dyDescent="0.2">
      <c r="A204" s="229" t="s">
        <v>246</v>
      </c>
      <c r="B204" s="229" t="s">
        <v>728</v>
      </c>
      <c r="C204" s="230" t="s">
        <v>731</v>
      </c>
      <c r="D204" s="231" t="s">
        <v>483</v>
      </c>
      <c r="E204" s="232">
        <v>3935.3</v>
      </c>
      <c r="F204" s="233" t="s">
        <v>730</v>
      </c>
    </row>
    <row r="205" spans="1:6" ht="14.1" customHeight="1" x14ac:dyDescent="0.2">
      <c r="A205" s="229" t="s">
        <v>246</v>
      </c>
      <c r="B205" s="229" t="s">
        <v>728</v>
      </c>
      <c r="C205" s="230" t="s">
        <v>732</v>
      </c>
      <c r="D205" s="231" t="s">
        <v>483</v>
      </c>
      <c r="E205" s="232">
        <v>1548</v>
      </c>
      <c r="F205" s="233" t="s">
        <v>730</v>
      </c>
    </row>
    <row r="206" spans="1:6" ht="12.95" customHeight="1" x14ac:dyDescent="0.2">
      <c r="A206" s="229" t="s">
        <v>246</v>
      </c>
      <c r="B206" s="229" t="s">
        <v>728</v>
      </c>
      <c r="C206" s="230" t="s">
        <v>733</v>
      </c>
      <c r="D206" s="231" t="s">
        <v>483</v>
      </c>
      <c r="E206" s="232">
        <v>130</v>
      </c>
      <c r="F206" s="233" t="s">
        <v>730</v>
      </c>
    </row>
    <row r="207" spans="1:6" x14ac:dyDescent="0.2">
      <c r="A207" s="229" t="s">
        <v>246</v>
      </c>
      <c r="B207" s="229" t="s">
        <v>728</v>
      </c>
      <c r="C207" s="230" t="s">
        <v>734</v>
      </c>
      <c r="D207" s="231" t="s">
        <v>483</v>
      </c>
      <c r="E207" s="232">
        <v>341.02</v>
      </c>
      <c r="F207" s="233" t="s">
        <v>730</v>
      </c>
    </row>
    <row r="208" spans="1:6" x14ac:dyDescent="0.2">
      <c r="A208" s="229" t="s">
        <v>246</v>
      </c>
      <c r="B208" s="229" t="s">
        <v>728</v>
      </c>
      <c r="C208" s="230" t="s">
        <v>735</v>
      </c>
      <c r="D208" s="231" t="s">
        <v>483</v>
      </c>
      <c r="E208" s="232">
        <v>120</v>
      </c>
      <c r="F208" s="233" t="s">
        <v>730</v>
      </c>
    </row>
    <row r="209" spans="1:6" x14ac:dyDescent="0.2">
      <c r="A209" s="229" t="s">
        <v>246</v>
      </c>
      <c r="B209" s="229" t="s">
        <v>728</v>
      </c>
      <c r="C209" s="230" t="s">
        <v>736</v>
      </c>
      <c r="D209" s="231" t="s">
        <v>651</v>
      </c>
      <c r="E209" s="232">
        <v>57.784999999999997</v>
      </c>
      <c r="F209" s="233" t="s">
        <v>730</v>
      </c>
    </row>
    <row r="210" spans="1:6" x14ac:dyDescent="0.2">
      <c r="A210" s="229" t="s">
        <v>246</v>
      </c>
      <c r="B210" s="229" t="s">
        <v>728</v>
      </c>
      <c r="C210" s="230" t="s">
        <v>737</v>
      </c>
      <c r="D210" s="231" t="s">
        <v>651</v>
      </c>
      <c r="E210" s="232">
        <v>118</v>
      </c>
      <c r="F210" s="233" t="s">
        <v>730</v>
      </c>
    </row>
    <row r="211" spans="1:6" x14ac:dyDescent="0.2">
      <c r="A211" s="229" t="s">
        <v>246</v>
      </c>
      <c r="B211" s="229" t="s">
        <v>728</v>
      </c>
      <c r="C211" s="230" t="s">
        <v>738</v>
      </c>
      <c r="D211" s="231" t="s">
        <v>651</v>
      </c>
      <c r="E211" s="232">
        <v>138.06</v>
      </c>
      <c r="F211" s="233" t="s">
        <v>730</v>
      </c>
    </row>
    <row r="212" spans="1:6" x14ac:dyDescent="0.2">
      <c r="A212" s="229" t="s">
        <v>246</v>
      </c>
      <c r="B212" s="229" t="s">
        <v>728</v>
      </c>
      <c r="C212" s="230" t="s">
        <v>739</v>
      </c>
      <c r="D212" s="231" t="s">
        <v>651</v>
      </c>
      <c r="E212" s="232">
        <v>136.88</v>
      </c>
      <c r="F212" s="233" t="s">
        <v>730</v>
      </c>
    </row>
    <row r="213" spans="1:6" ht="14.1" customHeight="1" x14ac:dyDescent="0.2">
      <c r="A213" s="229" t="s">
        <v>246</v>
      </c>
      <c r="B213" s="229" t="s">
        <v>728</v>
      </c>
      <c r="C213" s="230" t="s">
        <v>740</v>
      </c>
      <c r="D213" s="231" t="s">
        <v>483</v>
      </c>
      <c r="E213" s="232">
        <v>270</v>
      </c>
      <c r="F213" s="233" t="s">
        <v>730</v>
      </c>
    </row>
    <row r="214" spans="1:6" ht="15" customHeight="1" x14ac:dyDescent="0.2">
      <c r="A214" s="229" t="s">
        <v>246</v>
      </c>
      <c r="B214" s="229" t="s">
        <v>728</v>
      </c>
      <c r="C214" s="230" t="s">
        <v>741</v>
      </c>
      <c r="D214" s="231" t="s">
        <v>483</v>
      </c>
      <c r="E214" s="232">
        <v>300</v>
      </c>
      <c r="F214" s="233" t="s">
        <v>730</v>
      </c>
    </row>
    <row r="215" spans="1:6" x14ac:dyDescent="0.2">
      <c r="A215" s="229" t="s">
        <v>246</v>
      </c>
      <c r="B215" s="229" t="s">
        <v>728</v>
      </c>
      <c r="C215" s="230" t="s">
        <v>742</v>
      </c>
      <c r="D215" s="231" t="s">
        <v>483</v>
      </c>
      <c r="E215" s="232">
        <v>160</v>
      </c>
      <c r="F215" s="233" t="s">
        <v>730</v>
      </c>
    </row>
    <row r="216" spans="1:6" x14ac:dyDescent="0.2">
      <c r="A216" s="229" t="s">
        <v>246</v>
      </c>
      <c r="B216" s="229" t="s">
        <v>728</v>
      </c>
      <c r="C216" s="230" t="s">
        <v>743</v>
      </c>
      <c r="D216" s="231" t="s">
        <v>483</v>
      </c>
      <c r="E216" s="232">
        <v>728.06</v>
      </c>
      <c r="F216" s="233" t="s">
        <v>730</v>
      </c>
    </row>
    <row r="217" spans="1:6" x14ac:dyDescent="0.2">
      <c r="A217" s="229" t="s">
        <v>246</v>
      </c>
      <c r="B217" s="229" t="s">
        <v>728</v>
      </c>
      <c r="C217" s="230" t="s">
        <v>744</v>
      </c>
      <c r="D217" s="231" t="s">
        <v>483</v>
      </c>
      <c r="E217" s="232">
        <v>125</v>
      </c>
      <c r="F217" s="233" t="s">
        <v>730</v>
      </c>
    </row>
    <row r="218" spans="1:6" x14ac:dyDescent="0.2">
      <c r="A218" s="234" t="s">
        <v>745</v>
      </c>
      <c r="B218" s="234" t="s">
        <v>746</v>
      </c>
      <c r="C218" s="235" t="s">
        <v>747</v>
      </c>
      <c r="D218" s="236" t="s">
        <v>483</v>
      </c>
      <c r="E218" s="237">
        <v>7123.8959999999997</v>
      </c>
      <c r="F218" s="238" t="s">
        <v>748</v>
      </c>
    </row>
    <row r="219" spans="1:6" x14ac:dyDescent="0.2">
      <c r="A219" s="234" t="s">
        <v>745</v>
      </c>
      <c r="B219" s="234" t="s">
        <v>746</v>
      </c>
      <c r="C219" s="235" t="s">
        <v>749</v>
      </c>
      <c r="D219" s="239" t="s">
        <v>483</v>
      </c>
      <c r="E219" s="240">
        <v>13570</v>
      </c>
      <c r="F219" s="241" t="s">
        <v>748</v>
      </c>
    </row>
    <row r="220" spans="1:6" ht="19.5" customHeight="1" x14ac:dyDescent="0.2">
      <c r="A220" s="242" t="s">
        <v>256</v>
      </c>
      <c r="B220" s="242" t="s">
        <v>750</v>
      </c>
      <c r="C220" s="243" t="s">
        <v>751</v>
      </c>
      <c r="D220" s="244" t="s">
        <v>483</v>
      </c>
      <c r="E220" s="245">
        <v>6938.4</v>
      </c>
      <c r="F220" s="246" t="s">
        <v>752</v>
      </c>
    </row>
    <row r="221" spans="1:6" ht="15.95" customHeight="1" x14ac:dyDescent="0.2">
      <c r="A221" s="247" t="s">
        <v>256</v>
      </c>
      <c r="B221" s="242" t="s">
        <v>750</v>
      </c>
      <c r="C221" s="248" t="s">
        <v>753</v>
      </c>
      <c r="D221" s="249" t="s">
        <v>483</v>
      </c>
      <c r="E221" s="250">
        <v>11800</v>
      </c>
      <c r="F221" s="251" t="s">
        <v>754</v>
      </c>
    </row>
    <row r="222" spans="1:6" ht="15.95" customHeight="1" x14ac:dyDescent="0.2">
      <c r="A222" s="247" t="s">
        <v>256</v>
      </c>
      <c r="B222" s="242" t="s">
        <v>750</v>
      </c>
      <c r="C222" s="248" t="s">
        <v>755</v>
      </c>
      <c r="D222" s="249" t="s">
        <v>483</v>
      </c>
      <c r="E222" s="250">
        <v>10620</v>
      </c>
      <c r="F222" s="251" t="s">
        <v>754</v>
      </c>
    </row>
    <row r="223" spans="1:6" x14ac:dyDescent="0.2">
      <c r="A223" s="242" t="s">
        <v>256</v>
      </c>
      <c r="B223" s="242" t="s">
        <v>750</v>
      </c>
      <c r="C223" s="243" t="s">
        <v>756</v>
      </c>
      <c r="D223" s="244" t="s">
        <v>483</v>
      </c>
      <c r="E223" s="245">
        <v>8142</v>
      </c>
      <c r="F223" s="246" t="s">
        <v>752</v>
      </c>
    </row>
    <row r="224" spans="1:6" x14ac:dyDescent="0.2">
      <c r="A224" s="247" t="s">
        <v>256</v>
      </c>
      <c r="B224" s="242" t="s">
        <v>750</v>
      </c>
      <c r="C224" s="248" t="s">
        <v>757</v>
      </c>
      <c r="D224" s="249" t="s">
        <v>483</v>
      </c>
      <c r="E224" s="250">
        <v>11227.8771</v>
      </c>
      <c r="F224" s="252" t="s">
        <v>754</v>
      </c>
    </row>
    <row r="225" spans="1:6" ht="21.75" customHeight="1" x14ac:dyDescent="0.2">
      <c r="A225" s="242" t="s">
        <v>256</v>
      </c>
      <c r="B225" s="242" t="s">
        <v>750</v>
      </c>
      <c r="C225" s="243" t="s">
        <v>758</v>
      </c>
      <c r="D225" s="244" t="s">
        <v>483</v>
      </c>
      <c r="E225" s="245">
        <v>8496</v>
      </c>
      <c r="F225" s="246" t="s">
        <v>752</v>
      </c>
    </row>
    <row r="226" spans="1:6" ht="23.25" customHeight="1" x14ac:dyDescent="0.2">
      <c r="A226" s="242" t="s">
        <v>256</v>
      </c>
      <c r="B226" s="242" t="s">
        <v>750</v>
      </c>
      <c r="C226" s="243" t="s">
        <v>759</v>
      </c>
      <c r="D226" s="253" t="s">
        <v>483</v>
      </c>
      <c r="E226" s="254">
        <v>5605</v>
      </c>
      <c r="F226" s="255" t="s">
        <v>752</v>
      </c>
    </row>
    <row r="227" spans="1:6" ht="23.25" customHeight="1" x14ac:dyDescent="0.2">
      <c r="A227" s="247" t="s">
        <v>256</v>
      </c>
      <c r="B227" s="242" t="s">
        <v>750</v>
      </c>
      <c r="C227" s="248" t="s">
        <v>760</v>
      </c>
      <c r="D227" s="249" t="s">
        <v>483</v>
      </c>
      <c r="E227" s="250">
        <v>14160</v>
      </c>
      <c r="F227" s="252" t="s">
        <v>754</v>
      </c>
    </row>
    <row r="228" spans="1:6" ht="24" x14ac:dyDescent="0.2">
      <c r="A228" s="242" t="s">
        <v>256</v>
      </c>
      <c r="B228" s="242" t="s">
        <v>750</v>
      </c>
      <c r="C228" s="243" t="s">
        <v>761</v>
      </c>
      <c r="D228" s="244" t="s">
        <v>483</v>
      </c>
      <c r="E228" s="245">
        <v>1121</v>
      </c>
      <c r="F228" s="246" t="s">
        <v>752</v>
      </c>
    </row>
    <row r="229" spans="1:6" ht="24" x14ac:dyDescent="0.2">
      <c r="A229" s="247" t="s">
        <v>256</v>
      </c>
      <c r="B229" s="242" t="s">
        <v>750</v>
      </c>
      <c r="C229" s="248" t="s">
        <v>762</v>
      </c>
      <c r="D229" s="249" t="s">
        <v>483</v>
      </c>
      <c r="E229" s="250">
        <v>450</v>
      </c>
      <c r="F229" s="252" t="s">
        <v>754</v>
      </c>
    </row>
    <row r="230" spans="1:6" ht="24" x14ac:dyDescent="0.2">
      <c r="A230" s="242" t="s">
        <v>256</v>
      </c>
      <c r="B230" s="242" t="s">
        <v>750</v>
      </c>
      <c r="C230" s="243" t="s">
        <v>763</v>
      </c>
      <c r="D230" s="244" t="s">
        <v>483</v>
      </c>
      <c r="E230" s="245">
        <v>5900</v>
      </c>
      <c r="F230" s="246" t="s">
        <v>752</v>
      </c>
    </row>
    <row r="231" spans="1:6" ht="24" x14ac:dyDescent="0.2">
      <c r="A231" s="247" t="s">
        <v>256</v>
      </c>
      <c r="B231" s="242" t="s">
        <v>750</v>
      </c>
      <c r="C231" s="248" t="s">
        <v>764</v>
      </c>
      <c r="D231" s="249" t="s">
        <v>483</v>
      </c>
      <c r="E231" s="250">
        <v>14160</v>
      </c>
      <c r="F231" s="252" t="s">
        <v>754</v>
      </c>
    </row>
    <row r="232" spans="1:6" x14ac:dyDescent="0.2">
      <c r="A232" s="242" t="s">
        <v>256</v>
      </c>
      <c r="B232" s="242" t="s">
        <v>750</v>
      </c>
      <c r="C232" s="243" t="s">
        <v>765</v>
      </c>
      <c r="D232" s="244" t="s">
        <v>483</v>
      </c>
      <c r="E232" s="245">
        <v>18880</v>
      </c>
      <c r="F232" s="255" t="s">
        <v>752</v>
      </c>
    </row>
    <row r="233" spans="1:6" ht="24" x14ac:dyDescent="0.2">
      <c r="A233" s="242" t="s">
        <v>256</v>
      </c>
      <c r="B233" s="242" t="s">
        <v>750</v>
      </c>
      <c r="C233" s="243" t="s">
        <v>766</v>
      </c>
      <c r="D233" s="244" t="s">
        <v>483</v>
      </c>
      <c r="E233" s="245">
        <v>4130</v>
      </c>
      <c r="F233" s="255" t="s">
        <v>752</v>
      </c>
    </row>
    <row r="234" spans="1:6" x14ac:dyDescent="0.2">
      <c r="A234" s="242" t="s">
        <v>256</v>
      </c>
      <c r="B234" s="242" t="s">
        <v>750</v>
      </c>
      <c r="C234" s="243" t="s">
        <v>767</v>
      </c>
      <c r="D234" s="244" t="s">
        <v>483</v>
      </c>
      <c r="E234" s="245">
        <v>2950</v>
      </c>
      <c r="F234" s="255" t="s">
        <v>752</v>
      </c>
    </row>
    <row r="235" spans="1:6" ht="24" x14ac:dyDescent="0.2">
      <c r="A235" s="247" t="s">
        <v>256</v>
      </c>
      <c r="B235" s="242" t="s">
        <v>750</v>
      </c>
      <c r="C235" s="248" t="s">
        <v>768</v>
      </c>
      <c r="D235" s="249" t="s">
        <v>483</v>
      </c>
      <c r="E235" s="250">
        <v>7949.66</v>
      </c>
      <c r="F235" s="252" t="s">
        <v>754</v>
      </c>
    </row>
    <row r="236" spans="1:6" x14ac:dyDescent="0.2">
      <c r="A236" s="247" t="s">
        <v>256</v>
      </c>
      <c r="B236" s="242" t="s">
        <v>750</v>
      </c>
      <c r="C236" s="248" t="s">
        <v>769</v>
      </c>
      <c r="D236" s="249" t="s">
        <v>483</v>
      </c>
      <c r="E236" s="250">
        <v>1303.9000000000001</v>
      </c>
      <c r="F236" s="252" t="s">
        <v>754</v>
      </c>
    </row>
    <row r="237" spans="1:6" ht="24" x14ac:dyDescent="0.2">
      <c r="A237" s="247" t="s">
        <v>256</v>
      </c>
      <c r="B237" s="242" t="s">
        <v>750</v>
      </c>
      <c r="C237" s="248" t="s">
        <v>770</v>
      </c>
      <c r="D237" s="249" t="s">
        <v>483</v>
      </c>
      <c r="E237" s="250">
        <v>7949.66</v>
      </c>
      <c r="F237" s="252" t="s">
        <v>754</v>
      </c>
    </row>
    <row r="238" spans="1:6" ht="24" x14ac:dyDescent="0.2">
      <c r="A238" s="247" t="s">
        <v>256</v>
      </c>
      <c r="B238" s="242" t="s">
        <v>750</v>
      </c>
      <c r="C238" s="248" t="s">
        <v>771</v>
      </c>
      <c r="D238" s="249" t="s">
        <v>483</v>
      </c>
      <c r="E238" s="250">
        <v>9912</v>
      </c>
      <c r="F238" s="252" t="s">
        <v>754</v>
      </c>
    </row>
    <row r="239" spans="1:6" ht="19.5" customHeight="1" x14ac:dyDescent="0.2">
      <c r="A239" s="242" t="s">
        <v>256</v>
      </c>
      <c r="B239" s="242" t="s">
        <v>750</v>
      </c>
      <c r="C239" s="256" t="s">
        <v>772</v>
      </c>
      <c r="D239" s="253" t="s">
        <v>483</v>
      </c>
      <c r="E239" s="254">
        <v>14004.83</v>
      </c>
      <c r="F239" s="255" t="s">
        <v>752</v>
      </c>
    </row>
    <row r="240" spans="1:6" ht="20.25" customHeight="1" x14ac:dyDescent="0.2">
      <c r="A240" s="242" t="s">
        <v>256</v>
      </c>
      <c r="B240" s="242" t="s">
        <v>750</v>
      </c>
      <c r="C240" s="243" t="s">
        <v>773</v>
      </c>
      <c r="D240" s="244" t="s">
        <v>483</v>
      </c>
      <c r="E240" s="245">
        <v>12019.008</v>
      </c>
      <c r="F240" s="255" t="s">
        <v>752</v>
      </c>
    </row>
    <row r="241" spans="1:6" ht="24" x14ac:dyDescent="0.2">
      <c r="A241" s="242" t="s">
        <v>256</v>
      </c>
      <c r="B241" s="242" t="s">
        <v>750</v>
      </c>
      <c r="C241" s="243" t="s">
        <v>774</v>
      </c>
      <c r="D241" s="253" t="s">
        <v>483</v>
      </c>
      <c r="E241" s="254">
        <v>4378.9799999999996</v>
      </c>
      <c r="F241" s="255" t="s">
        <v>754</v>
      </c>
    </row>
    <row r="242" spans="1:6" ht="24" x14ac:dyDescent="0.2">
      <c r="A242" s="242" t="s">
        <v>256</v>
      </c>
      <c r="B242" s="242" t="s">
        <v>750</v>
      </c>
      <c r="C242" s="243" t="s">
        <v>775</v>
      </c>
      <c r="D242" s="244" t="s">
        <v>483</v>
      </c>
      <c r="E242" s="245">
        <v>3482.18</v>
      </c>
      <c r="F242" s="246" t="s">
        <v>752</v>
      </c>
    </row>
    <row r="243" spans="1:6" ht="24" x14ac:dyDescent="0.2">
      <c r="A243" s="242" t="s">
        <v>256</v>
      </c>
      <c r="B243" s="242" t="s">
        <v>750</v>
      </c>
      <c r="C243" s="243" t="s">
        <v>776</v>
      </c>
      <c r="D243" s="244" t="s">
        <v>483</v>
      </c>
      <c r="E243" s="245">
        <v>6755.7359999999999</v>
      </c>
      <c r="F243" s="255" t="s">
        <v>752</v>
      </c>
    </row>
    <row r="244" spans="1:6" ht="12.95" customHeight="1" x14ac:dyDescent="0.2">
      <c r="A244" s="257" t="s">
        <v>148</v>
      </c>
      <c r="B244" s="257" t="s">
        <v>777</v>
      </c>
      <c r="C244" s="258" t="s">
        <v>778</v>
      </c>
      <c r="D244" s="259" t="s">
        <v>483</v>
      </c>
      <c r="E244" s="260"/>
      <c r="F244" s="261" t="s">
        <v>779</v>
      </c>
    </row>
    <row r="245" spans="1:6" ht="24" x14ac:dyDescent="0.2">
      <c r="A245" s="262" t="s">
        <v>278</v>
      </c>
      <c r="B245" s="262" t="s">
        <v>780</v>
      </c>
      <c r="C245" s="263" t="s">
        <v>781</v>
      </c>
      <c r="D245" s="264" t="s">
        <v>483</v>
      </c>
      <c r="E245" s="265">
        <v>36028.94</v>
      </c>
      <c r="F245" s="266" t="s">
        <v>782</v>
      </c>
    </row>
    <row r="246" spans="1:6" x14ac:dyDescent="0.2">
      <c r="A246" s="262" t="s">
        <v>278</v>
      </c>
      <c r="B246" s="262" t="s">
        <v>780</v>
      </c>
      <c r="C246" s="263" t="s">
        <v>783</v>
      </c>
      <c r="D246" s="264" t="s">
        <v>483</v>
      </c>
      <c r="E246" s="265">
        <v>30591.5</v>
      </c>
      <c r="F246" s="266" t="s">
        <v>782</v>
      </c>
    </row>
    <row r="247" spans="1:6" x14ac:dyDescent="0.2">
      <c r="A247" s="262" t="s">
        <v>278</v>
      </c>
      <c r="B247" s="262" t="s">
        <v>780</v>
      </c>
      <c r="C247" s="263" t="s">
        <v>784</v>
      </c>
      <c r="D247" s="264" t="s">
        <v>483</v>
      </c>
      <c r="E247" s="265">
        <v>626.58000000000004</v>
      </c>
      <c r="F247" s="266" t="s">
        <v>782</v>
      </c>
    </row>
    <row r="248" spans="1:6" ht="24" x14ac:dyDescent="0.2">
      <c r="A248" s="262" t="s">
        <v>278</v>
      </c>
      <c r="B248" s="262" t="s">
        <v>780</v>
      </c>
      <c r="C248" s="263" t="s">
        <v>785</v>
      </c>
      <c r="D248" s="264" t="s">
        <v>483</v>
      </c>
      <c r="E248" s="265">
        <v>62031.42</v>
      </c>
      <c r="F248" s="266" t="s">
        <v>782</v>
      </c>
    </row>
    <row r="249" spans="1:6" x14ac:dyDescent="0.2">
      <c r="A249" s="162" t="s">
        <v>131</v>
      </c>
      <c r="B249" s="162" t="s">
        <v>786</v>
      </c>
      <c r="C249" s="163" t="s">
        <v>787</v>
      </c>
      <c r="D249" s="164" t="s">
        <v>483</v>
      </c>
      <c r="E249" s="165">
        <v>60</v>
      </c>
      <c r="F249" s="202" t="s">
        <v>788</v>
      </c>
    </row>
    <row r="250" spans="1:6" x14ac:dyDescent="0.2">
      <c r="A250" s="267" t="s">
        <v>789</v>
      </c>
      <c r="B250" s="267" t="s">
        <v>790</v>
      </c>
      <c r="C250" s="268" t="s">
        <v>791</v>
      </c>
      <c r="D250" s="269" t="s">
        <v>483</v>
      </c>
      <c r="E250" s="270">
        <v>487.34</v>
      </c>
      <c r="F250" s="271" t="s">
        <v>792</v>
      </c>
    </row>
    <row r="251" spans="1:6" x14ac:dyDescent="0.2">
      <c r="A251" s="267" t="s">
        <v>789</v>
      </c>
      <c r="B251" s="267" t="s">
        <v>790</v>
      </c>
      <c r="C251" s="268" t="s">
        <v>793</v>
      </c>
      <c r="D251" s="269" t="s">
        <v>483</v>
      </c>
      <c r="E251" s="270">
        <v>88.5</v>
      </c>
      <c r="F251" s="271" t="s">
        <v>792</v>
      </c>
    </row>
    <row r="252" spans="1:6" x14ac:dyDescent="0.2">
      <c r="A252" s="272" t="s">
        <v>195</v>
      </c>
      <c r="B252" s="272" t="s">
        <v>794</v>
      </c>
      <c r="C252" s="273" t="s">
        <v>795</v>
      </c>
      <c r="D252" s="274" t="s">
        <v>483</v>
      </c>
      <c r="E252" s="275">
        <v>177</v>
      </c>
      <c r="F252" s="276" t="s">
        <v>796</v>
      </c>
    </row>
    <row r="253" spans="1:6" ht="36" x14ac:dyDescent="0.2">
      <c r="A253" s="272" t="s">
        <v>195</v>
      </c>
      <c r="B253" s="272" t="s">
        <v>794</v>
      </c>
      <c r="C253" s="273" t="s">
        <v>797</v>
      </c>
      <c r="D253" s="274" t="s">
        <v>483</v>
      </c>
      <c r="E253" s="275">
        <v>5959</v>
      </c>
      <c r="F253" s="276" t="s">
        <v>796</v>
      </c>
    </row>
    <row r="254" spans="1:6" x14ac:dyDescent="0.2">
      <c r="A254" s="162" t="s">
        <v>209</v>
      </c>
      <c r="B254" s="162" t="s">
        <v>798</v>
      </c>
      <c r="C254" s="163" t="s">
        <v>799</v>
      </c>
      <c r="D254" s="164" t="s">
        <v>800</v>
      </c>
      <c r="E254" s="165">
        <v>18.88</v>
      </c>
      <c r="F254" s="166" t="s">
        <v>801</v>
      </c>
    </row>
    <row r="255" spans="1:6" x14ac:dyDescent="0.2">
      <c r="A255" s="162" t="s">
        <v>216</v>
      </c>
      <c r="B255" s="162" t="s">
        <v>802</v>
      </c>
      <c r="C255" s="163" t="s">
        <v>803</v>
      </c>
      <c r="D255" s="164" t="s">
        <v>483</v>
      </c>
      <c r="E255" s="165">
        <v>4124.1000000000004</v>
      </c>
      <c r="F255" s="166" t="s">
        <v>804</v>
      </c>
    </row>
    <row r="256" spans="1:6" ht="19.5" customHeight="1" x14ac:dyDescent="0.2">
      <c r="A256" s="162" t="s">
        <v>216</v>
      </c>
      <c r="B256" s="162" t="s">
        <v>802</v>
      </c>
      <c r="C256" s="163" t="s">
        <v>805</v>
      </c>
      <c r="D256" s="164" t="s">
        <v>483</v>
      </c>
      <c r="E256" s="165">
        <v>4737.7</v>
      </c>
      <c r="F256" s="166" t="s">
        <v>804</v>
      </c>
    </row>
    <row r="257" spans="1:6" x14ac:dyDescent="0.2">
      <c r="A257" s="162" t="s">
        <v>216</v>
      </c>
      <c r="B257" s="162" t="s">
        <v>802</v>
      </c>
      <c r="C257" s="163" t="s">
        <v>806</v>
      </c>
      <c r="D257" s="164" t="s">
        <v>483</v>
      </c>
      <c r="E257" s="165">
        <v>1239</v>
      </c>
      <c r="F257" s="166" t="s">
        <v>804</v>
      </c>
    </row>
    <row r="258" spans="1:6" ht="24" x14ac:dyDescent="0.2">
      <c r="A258" s="272" t="s">
        <v>383</v>
      </c>
      <c r="B258" s="272" t="s">
        <v>807</v>
      </c>
      <c r="C258" s="273" t="s">
        <v>808</v>
      </c>
      <c r="D258" s="274" t="s">
        <v>483</v>
      </c>
      <c r="E258" s="275">
        <v>711.54</v>
      </c>
      <c r="F258" s="276" t="s">
        <v>796</v>
      </c>
    </row>
    <row r="259" spans="1:6" ht="23.25" customHeight="1" x14ac:dyDescent="0.2">
      <c r="A259" s="272" t="s">
        <v>383</v>
      </c>
      <c r="B259" s="272" t="s">
        <v>807</v>
      </c>
      <c r="C259" s="273" t="s">
        <v>809</v>
      </c>
      <c r="D259" s="274" t="s">
        <v>483</v>
      </c>
      <c r="E259" s="275">
        <v>30.68</v>
      </c>
      <c r="F259" s="276" t="s">
        <v>796</v>
      </c>
    </row>
    <row r="260" spans="1:6" ht="17.25" customHeight="1" x14ac:dyDescent="0.2">
      <c r="A260" s="272" t="s">
        <v>383</v>
      </c>
      <c r="B260" s="272" t="s">
        <v>807</v>
      </c>
      <c r="C260" s="273" t="s">
        <v>810</v>
      </c>
      <c r="D260" s="274" t="s">
        <v>483</v>
      </c>
      <c r="E260" s="275">
        <v>93.22</v>
      </c>
      <c r="F260" s="276" t="s">
        <v>811</v>
      </c>
    </row>
    <row r="261" spans="1:6" ht="15" customHeight="1" x14ac:dyDescent="0.2">
      <c r="A261" s="272" t="s">
        <v>383</v>
      </c>
      <c r="B261" s="272" t="s">
        <v>807</v>
      </c>
      <c r="C261" s="273" t="s">
        <v>812</v>
      </c>
      <c r="D261" s="274" t="s">
        <v>483</v>
      </c>
      <c r="E261" s="275">
        <v>140.125</v>
      </c>
      <c r="F261" s="276" t="s">
        <v>811</v>
      </c>
    </row>
    <row r="262" spans="1:6" x14ac:dyDescent="0.2">
      <c r="A262" s="272" t="s">
        <v>383</v>
      </c>
      <c r="B262" s="272" t="s">
        <v>807</v>
      </c>
      <c r="C262" s="273" t="s">
        <v>813</v>
      </c>
      <c r="D262" s="274" t="s">
        <v>483</v>
      </c>
      <c r="E262" s="275">
        <v>194.7</v>
      </c>
      <c r="F262" s="276" t="s">
        <v>811</v>
      </c>
    </row>
    <row r="263" spans="1:6" x14ac:dyDescent="0.2">
      <c r="A263" s="272" t="s">
        <v>383</v>
      </c>
      <c r="B263" s="272" t="s">
        <v>807</v>
      </c>
      <c r="C263" s="273" t="s">
        <v>814</v>
      </c>
      <c r="D263" s="274" t="s">
        <v>483</v>
      </c>
      <c r="E263" s="275">
        <v>334.82499999999999</v>
      </c>
      <c r="F263" s="276" t="s">
        <v>811</v>
      </c>
    </row>
    <row r="264" spans="1:6" x14ac:dyDescent="0.2">
      <c r="A264" s="272" t="s">
        <v>383</v>
      </c>
      <c r="B264" s="272" t="s">
        <v>807</v>
      </c>
      <c r="C264" s="273" t="s">
        <v>815</v>
      </c>
      <c r="D264" s="274" t="s">
        <v>483</v>
      </c>
      <c r="E264" s="275">
        <v>474.36</v>
      </c>
      <c r="F264" s="276" t="s">
        <v>811</v>
      </c>
    </row>
    <row r="265" spans="1:6" x14ac:dyDescent="0.2">
      <c r="A265" s="272" t="s">
        <v>383</v>
      </c>
      <c r="B265" s="272" t="s">
        <v>807</v>
      </c>
      <c r="C265" s="273" t="s">
        <v>816</v>
      </c>
      <c r="D265" s="274" t="s">
        <v>483</v>
      </c>
      <c r="E265" s="275">
        <v>548.70000000000005</v>
      </c>
      <c r="F265" s="276" t="s">
        <v>811</v>
      </c>
    </row>
    <row r="266" spans="1:6" x14ac:dyDescent="0.2">
      <c r="A266" s="272" t="s">
        <v>383</v>
      </c>
      <c r="B266" s="272" t="s">
        <v>807</v>
      </c>
      <c r="C266" s="273" t="s">
        <v>817</v>
      </c>
      <c r="D266" s="274" t="s">
        <v>483</v>
      </c>
      <c r="E266" s="275">
        <v>628.94000000000005</v>
      </c>
      <c r="F266" s="276" t="s">
        <v>811</v>
      </c>
    </row>
    <row r="267" spans="1:6" x14ac:dyDescent="0.2">
      <c r="A267" s="272" t="s">
        <v>383</v>
      </c>
      <c r="B267" s="272" t="s">
        <v>807</v>
      </c>
      <c r="C267" s="273" t="s">
        <v>818</v>
      </c>
      <c r="D267" s="274" t="s">
        <v>483</v>
      </c>
      <c r="E267" s="275">
        <v>401.2</v>
      </c>
      <c r="F267" s="276" t="s">
        <v>811</v>
      </c>
    </row>
    <row r="268" spans="1:6" x14ac:dyDescent="0.2">
      <c r="A268" s="272" t="s">
        <v>383</v>
      </c>
      <c r="B268" s="272" t="s">
        <v>807</v>
      </c>
      <c r="C268" s="273" t="s">
        <v>819</v>
      </c>
      <c r="D268" s="274" t="s">
        <v>483</v>
      </c>
      <c r="E268" s="275">
        <v>526.57500000000005</v>
      </c>
      <c r="F268" s="276" t="s">
        <v>811</v>
      </c>
    </row>
    <row r="269" spans="1:6" x14ac:dyDescent="0.2">
      <c r="A269" s="272" t="s">
        <v>383</v>
      </c>
      <c r="B269" s="272" t="s">
        <v>807</v>
      </c>
      <c r="C269" s="273" t="s">
        <v>820</v>
      </c>
      <c r="D269" s="274" t="s">
        <v>510</v>
      </c>
      <c r="E269" s="275">
        <v>175.82</v>
      </c>
      <c r="F269" s="276" t="s">
        <v>811</v>
      </c>
    </row>
    <row r="270" spans="1:6" x14ac:dyDescent="0.2">
      <c r="A270" s="272" t="s">
        <v>383</v>
      </c>
      <c r="B270" s="272" t="s">
        <v>807</v>
      </c>
      <c r="C270" s="273" t="s">
        <v>821</v>
      </c>
      <c r="D270" s="274" t="s">
        <v>510</v>
      </c>
      <c r="E270" s="275">
        <v>531</v>
      </c>
      <c r="F270" s="276" t="s">
        <v>811</v>
      </c>
    </row>
    <row r="271" spans="1:6" x14ac:dyDescent="0.2">
      <c r="A271" s="272" t="s">
        <v>383</v>
      </c>
      <c r="B271" s="272" t="s">
        <v>807</v>
      </c>
      <c r="C271" s="273" t="s">
        <v>822</v>
      </c>
      <c r="D271" s="274" t="s">
        <v>510</v>
      </c>
      <c r="E271" s="275">
        <v>233.64</v>
      </c>
      <c r="F271" s="276" t="s">
        <v>811</v>
      </c>
    </row>
    <row r="272" spans="1:6" x14ac:dyDescent="0.2">
      <c r="A272" s="272" t="s">
        <v>383</v>
      </c>
      <c r="B272" s="272" t="s">
        <v>807</v>
      </c>
      <c r="C272" s="273" t="s">
        <v>823</v>
      </c>
      <c r="D272" s="274" t="s">
        <v>510</v>
      </c>
      <c r="E272" s="275">
        <v>260.00110000000001</v>
      </c>
      <c r="F272" s="276" t="s">
        <v>811</v>
      </c>
    </row>
    <row r="273" spans="1:6" ht="36" x14ac:dyDescent="0.2">
      <c r="A273" s="272" t="s">
        <v>383</v>
      </c>
      <c r="B273" s="272" t="s">
        <v>807</v>
      </c>
      <c r="C273" s="273" t="s">
        <v>824</v>
      </c>
      <c r="D273" s="274" t="s">
        <v>483</v>
      </c>
      <c r="E273" s="275">
        <v>283.2</v>
      </c>
      <c r="F273" s="276" t="s">
        <v>796</v>
      </c>
    </row>
    <row r="274" spans="1:6" x14ac:dyDescent="0.2">
      <c r="A274" s="272" t="s">
        <v>383</v>
      </c>
      <c r="B274" s="272" t="s">
        <v>807</v>
      </c>
      <c r="C274" s="273" t="s">
        <v>825</v>
      </c>
      <c r="D274" s="274" t="s">
        <v>483</v>
      </c>
      <c r="E274" s="275">
        <v>132.75</v>
      </c>
      <c r="F274" s="276" t="s">
        <v>811</v>
      </c>
    </row>
    <row r="275" spans="1:6" x14ac:dyDescent="0.2">
      <c r="A275" s="272" t="s">
        <v>383</v>
      </c>
      <c r="B275" s="272" t="s">
        <v>807</v>
      </c>
      <c r="C275" s="273" t="s">
        <v>826</v>
      </c>
      <c r="D275" s="274" t="s">
        <v>483</v>
      </c>
      <c r="E275" s="275">
        <v>368.75</v>
      </c>
      <c r="F275" s="276" t="s">
        <v>811</v>
      </c>
    </row>
    <row r="276" spans="1:6" x14ac:dyDescent="0.2">
      <c r="A276" s="272" t="s">
        <v>383</v>
      </c>
      <c r="B276" s="272" t="s">
        <v>807</v>
      </c>
      <c r="C276" s="273" t="s">
        <v>827</v>
      </c>
      <c r="D276" s="274" t="s">
        <v>483</v>
      </c>
      <c r="E276" s="275">
        <v>5546</v>
      </c>
      <c r="F276" s="276" t="s">
        <v>796</v>
      </c>
    </row>
    <row r="277" spans="1:6" ht="24" x14ac:dyDescent="0.2">
      <c r="A277" s="272" t="s">
        <v>383</v>
      </c>
      <c r="B277" s="272" t="s">
        <v>807</v>
      </c>
      <c r="C277" s="273" t="s">
        <v>828</v>
      </c>
      <c r="D277" s="274" t="s">
        <v>483</v>
      </c>
      <c r="E277" s="275">
        <v>1215.4000000000001</v>
      </c>
      <c r="F277" s="276" t="s">
        <v>796</v>
      </c>
    </row>
    <row r="278" spans="1:6" x14ac:dyDescent="0.2">
      <c r="A278" s="272" t="s">
        <v>383</v>
      </c>
      <c r="B278" s="272" t="s">
        <v>807</v>
      </c>
      <c r="C278" s="273" t="s">
        <v>829</v>
      </c>
      <c r="D278" s="274" t="s">
        <v>830</v>
      </c>
      <c r="E278" s="275">
        <v>139.24</v>
      </c>
      <c r="F278" s="276" t="s">
        <v>831</v>
      </c>
    </row>
    <row r="279" spans="1:6" x14ac:dyDescent="0.2">
      <c r="A279" s="272" t="s">
        <v>383</v>
      </c>
      <c r="B279" s="272" t="s">
        <v>807</v>
      </c>
      <c r="C279" s="273" t="s">
        <v>832</v>
      </c>
      <c r="D279" s="274" t="s">
        <v>830</v>
      </c>
      <c r="E279" s="275">
        <v>194.7</v>
      </c>
      <c r="F279" s="276" t="s">
        <v>831</v>
      </c>
    </row>
    <row r="280" spans="1:6" ht="24" x14ac:dyDescent="0.2">
      <c r="A280" s="272" t="s">
        <v>383</v>
      </c>
      <c r="B280" s="272" t="s">
        <v>807</v>
      </c>
      <c r="C280" s="273" t="s">
        <v>833</v>
      </c>
      <c r="D280" s="274" t="s">
        <v>483</v>
      </c>
      <c r="E280" s="275">
        <v>12.803000000000001</v>
      </c>
      <c r="F280" s="276" t="s">
        <v>811</v>
      </c>
    </row>
    <row r="281" spans="1:6" x14ac:dyDescent="0.2">
      <c r="A281" s="272" t="s">
        <v>383</v>
      </c>
      <c r="B281" s="272" t="s">
        <v>807</v>
      </c>
      <c r="C281" s="273" t="s">
        <v>834</v>
      </c>
      <c r="D281" s="274" t="s">
        <v>483</v>
      </c>
      <c r="E281" s="275">
        <v>663.75</v>
      </c>
      <c r="F281" s="276" t="s">
        <v>811</v>
      </c>
    </row>
    <row r="282" spans="1:6" x14ac:dyDescent="0.2">
      <c r="A282" s="272" t="s">
        <v>383</v>
      </c>
      <c r="B282" s="272" t="s">
        <v>807</v>
      </c>
      <c r="C282" s="273" t="s">
        <v>835</v>
      </c>
      <c r="D282" s="274" t="s">
        <v>483</v>
      </c>
      <c r="E282" s="275">
        <v>6149.9943000000003</v>
      </c>
      <c r="F282" s="276" t="s">
        <v>796</v>
      </c>
    </row>
    <row r="283" spans="1:6" x14ac:dyDescent="0.2">
      <c r="A283" s="162" t="s">
        <v>215</v>
      </c>
      <c r="B283" s="162" t="s">
        <v>836</v>
      </c>
      <c r="C283" s="163" t="s">
        <v>837</v>
      </c>
      <c r="D283" s="164" t="s">
        <v>483</v>
      </c>
      <c r="E283" s="165">
        <v>6490</v>
      </c>
      <c r="F283" s="202" t="s">
        <v>838</v>
      </c>
    </row>
    <row r="284" spans="1:6" x14ac:dyDescent="0.2">
      <c r="A284" s="162" t="s">
        <v>215</v>
      </c>
      <c r="B284" s="162" t="s">
        <v>836</v>
      </c>
      <c r="C284" s="163" t="s">
        <v>839</v>
      </c>
      <c r="D284" s="164" t="s">
        <v>483</v>
      </c>
      <c r="E284" s="165">
        <v>6490</v>
      </c>
      <c r="F284" s="202" t="s">
        <v>838</v>
      </c>
    </row>
    <row r="285" spans="1:6" x14ac:dyDescent="0.2">
      <c r="A285" s="162" t="s">
        <v>215</v>
      </c>
      <c r="B285" s="162" t="s">
        <v>836</v>
      </c>
      <c r="C285" s="163" t="s">
        <v>840</v>
      </c>
      <c r="D285" s="164" t="s">
        <v>483</v>
      </c>
      <c r="E285" s="165">
        <v>6490</v>
      </c>
      <c r="F285" s="202" t="s">
        <v>838</v>
      </c>
    </row>
    <row r="286" spans="1:6" ht="14.1" customHeight="1" x14ac:dyDescent="0.2">
      <c r="A286" s="162" t="s">
        <v>215</v>
      </c>
      <c r="B286" s="162" t="s">
        <v>836</v>
      </c>
      <c r="C286" s="163" t="s">
        <v>841</v>
      </c>
      <c r="D286" s="164" t="s">
        <v>483</v>
      </c>
      <c r="E286" s="165">
        <v>6490</v>
      </c>
      <c r="F286" s="202" t="s">
        <v>838</v>
      </c>
    </row>
    <row r="287" spans="1:6" ht="15" customHeight="1" x14ac:dyDescent="0.2">
      <c r="A287" s="162" t="s">
        <v>215</v>
      </c>
      <c r="B287" s="162" t="s">
        <v>836</v>
      </c>
      <c r="C287" s="163" t="s">
        <v>842</v>
      </c>
      <c r="D287" s="164" t="s">
        <v>483</v>
      </c>
      <c r="E287" s="165">
        <v>6490</v>
      </c>
      <c r="F287" s="202" t="s">
        <v>838</v>
      </c>
    </row>
    <row r="288" spans="1:6" ht="21.75" customHeight="1" x14ac:dyDescent="0.2">
      <c r="A288" s="277" t="s">
        <v>250</v>
      </c>
      <c r="B288" s="277" t="s">
        <v>843</v>
      </c>
      <c r="C288" s="278" t="s">
        <v>844</v>
      </c>
      <c r="D288" s="279" t="s">
        <v>483</v>
      </c>
      <c r="E288" s="280">
        <v>2205.7732999999998</v>
      </c>
      <c r="F288" s="281" t="s">
        <v>845</v>
      </c>
    </row>
    <row r="289" spans="1:6" ht="15.95" customHeight="1" x14ac:dyDescent="0.2">
      <c r="A289" s="277" t="s">
        <v>250</v>
      </c>
      <c r="B289" s="277" t="s">
        <v>843</v>
      </c>
      <c r="C289" s="278" t="s">
        <v>846</v>
      </c>
      <c r="D289" s="279" t="s">
        <v>483</v>
      </c>
      <c r="E289" s="280">
        <v>501.5</v>
      </c>
      <c r="F289" s="281" t="s">
        <v>845</v>
      </c>
    </row>
    <row r="290" spans="1:6" x14ac:dyDescent="0.2">
      <c r="A290" s="277" t="s">
        <v>250</v>
      </c>
      <c r="B290" s="277" t="s">
        <v>843</v>
      </c>
      <c r="C290" s="278" t="s">
        <v>847</v>
      </c>
      <c r="D290" s="279" t="s">
        <v>483</v>
      </c>
      <c r="E290" s="280">
        <v>442.5</v>
      </c>
      <c r="F290" s="281" t="s">
        <v>845</v>
      </c>
    </row>
    <row r="291" spans="1:6" ht="14.1" customHeight="1" x14ac:dyDescent="0.2">
      <c r="A291" s="277" t="s">
        <v>250</v>
      </c>
      <c r="B291" s="277" t="s">
        <v>843</v>
      </c>
      <c r="C291" s="278" t="s">
        <v>848</v>
      </c>
      <c r="D291" s="279" t="s">
        <v>483</v>
      </c>
      <c r="E291" s="280">
        <v>531</v>
      </c>
      <c r="F291" s="281" t="s">
        <v>845</v>
      </c>
    </row>
    <row r="292" spans="1:6" x14ac:dyDescent="0.2">
      <c r="A292" s="277" t="s">
        <v>250</v>
      </c>
      <c r="B292" s="277" t="s">
        <v>843</v>
      </c>
      <c r="C292" s="278" t="s">
        <v>849</v>
      </c>
      <c r="D292" s="279" t="s">
        <v>483</v>
      </c>
      <c r="E292" s="280">
        <v>796.5</v>
      </c>
      <c r="F292" s="281" t="s">
        <v>845</v>
      </c>
    </row>
    <row r="293" spans="1:6" ht="17.25" customHeight="1" x14ac:dyDescent="0.2">
      <c r="A293" s="277" t="s">
        <v>250</v>
      </c>
      <c r="B293" s="277" t="s">
        <v>843</v>
      </c>
      <c r="C293" s="278" t="s">
        <v>850</v>
      </c>
      <c r="D293" s="279" t="s">
        <v>483</v>
      </c>
      <c r="E293" s="280">
        <v>5640.4</v>
      </c>
      <c r="F293" s="281" t="s">
        <v>845</v>
      </c>
    </row>
    <row r="294" spans="1:6" ht="30.75" customHeight="1" x14ac:dyDescent="0.2">
      <c r="A294" s="277" t="s">
        <v>250</v>
      </c>
      <c r="B294" s="277" t="s">
        <v>843</v>
      </c>
      <c r="C294" s="278" t="s">
        <v>851</v>
      </c>
      <c r="D294" s="279" t="s">
        <v>483</v>
      </c>
      <c r="E294" s="280">
        <v>5640.4</v>
      </c>
      <c r="F294" s="281" t="s">
        <v>845</v>
      </c>
    </row>
    <row r="295" spans="1:6" ht="24" x14ac:dyDescent="0.2">
      <c r="A295" s="277" t="s">
        <v>250</v>
      </c>
      <c r="B295" s="277" t="s">
        <v>843</v>
      </c>
      <c r="C295" s="278" t="s">
        <v>852</v>
      </c>
      <c r="D295" s="279" t="s">
        <v>483</v>
      </c>
      <c r="E295" s="280">
        <v>5640.4</v>
      </c>
      <c r="F295" s="281" t="s">
        <v>845</v>
      </c>
    </row>
    <row r="296" spans="1:6" ht="29.25" customHeight="1" x14ac:dyDescent="0.2">
      <c r="A296" s="277" t="s">
        <v>250</v>
      </c>
      <c r="B296" s="277" t="s">
        <v>843</v>
      </c>
      <c r="C296" s="278" t="s">
        <v>853</v>
      </c>
      <c r="D296" s="279" t="s">
        <v>483</v>
      </c>
      <c r="E296" s="280">
        <v>4366</v>
      </c>
      <c r="F296" s="281" t="s">
        <v>845</v>
      </c>
    </row>
    <row r="297" spans="1:6" ht="28.5" customHeight="1" x14ac:dyDescent="0.2">
      <c r="A297" s="277" t="s">
        <v>250</v>
      </c>
      <c r="B297" s="277" t="s">
        <v>843</v>
      </c>
      <c r="C297" s="278" t="s">
        <v>854</v>
      </c>
      <c r="D297" s="279" t="s">
        <v>483</v>
      </c>
      <c r="E297" s="280">
        <v>15611.4</v>
      </c>
      <c r="F297" s="281" t="s">
        <v>845</v>
      </c>
    </row>
    <row r="298" spans="1:6" ht="28.5" customHeight="1" x14ac:dyDescent="0.2">
      <c r="A298" s="277" t="s">
        <v>250</v>
      </c>
      <c r="B298" s="277" t="s">
        <v>843</v>
      </c>
      <c r="C298" s="278" t="s">
        <v>855</v>
      </c>
      <c r="D298" s="279" t="s">
        <v>483</v>
      </c>
      <c r="E298" s="280">
        <v>179.15</v>
      </c>
      <c r="F298" s="281" t="s">
        <v>845</v>
      </c>
    </row>
    <row r="299" spans="1:6" ht="22.5" customHeight="1" x14ac:dyDescent="0.2">
      <c r="A299" s="277" t="s">
        <v>250</v>
      </c>
      <c r="B299" s="277" t="s">
        <v>843</v>
      </c>
      <c r="C299" s="278" t="s">
        <v>856</v>
      </c>
      <c r="D299" s="279" t="s">
        <v>483</v>
      </c>
      <c r="E299" s="280">
        <v>194.7</v>
      </c>
      <c r="F299" s="281" t="s">
        <v>845</v>
      </c>
    </row>
    <row r="300" spans="1:6" x14ac:dyDescent="0.2">
      <c r="A300" s="277" t="s">
        <v>250</v>
      </c>
      <c r="B300" s="277" t="s">
        <v>843</v>
      </c>
      <c r="C300" s="278" t="s">
        <v>857</v>
      </c>
      <c r="D300" s="279" t="s">
        <v>483</v>
      </c>
      <c r="E300" s="280">
        <v>672.6</v>
      </c>
      <c r="F300" s="281" t="s">
        <v>845</v>
      </c>
    </row>
    <row r="301" spans="1:6" x14ac:dyDescent="0.2">
      <c r="A301" s="277" t="s">
        <v>250</v>
      </c>
      <c r="B301" s="277" t="s">
        <v>843</v>
      </c>
      <c r="C301" s="278" t="s">
        <v>858</v>
      </c>
      <c r="D301" s="279" t="s">
        <v>483</v>
      </c>
      <c r="E301" s="280">
        <v>20650</v>
      </c>
      <c r="F301" s="281" t="s">
        <v>845</v>
      </c>
    </row>
    <row r="302" spans="1:6" x14ac:dyDescent="0.2">
      <c r="A302" s="277" t="s">
        <v>250</v>
      </c>
      <c r="B302" s="277" t="s">
        <v>843</v>
      </c>
      <c r="C302" s="278" t="s">
        <v>859</v>
      </c>
      <c r="D302" s="279" t="s">
        <v>483</v>
      </c>
      <c r="E302" s="280">
        <v>4661</v>
      </c>
      <c r="F302" s="281" t="s">
        <v>845</v>
      </c>
    </row>
    <row r="303" spans="1:6" x14ac:dyDescent="0.2">
      <c r="A303" s="277" t="s">
        <v>250</v>
      </c>
      <c r="B303" s="277" t="s">
        <v>843</v>
      </c>
      <c r="C303" s="278" t="s">
        <v>860</v>
      </c>
      <c r="D303" s="279" t="s">
        <v>483</v>
      </c>
      <c r="E303" s="280">
        <v>525.1</v>
      </c>
      <c r="F303" s="281" t="s">
        <v>845</v>
      </c>
    </row>
    <row r="304" spans="1:6" x14ac:dyDescent="0.2">
      <c r="A304" s="277" t="s">
        <v>250</v>
      </c>
      <c r="B304" s="277" t="s">
        <v>843</v>
      </c>
      <c r="C304" s="278" t="s">
        <v>861</v>
      </c>
      <c r="D304" s="279" t="s">
        <v>483</v>
      </c>
      <c r="E304" s="280">
        <v>6384.19</v>
      </c>
      <c r="F304" s="281" t="s">
        <v>845</v>
      </c>
    </row>
    <row r="305" spans="1:6" ht="21" customHeight="1" x14ac:dyDescent="0.2">
      <c r="A305" s="277" t="s">
        <v>250</v>
      </c>
      <c r="B305" s="277" t="s">
        <v>843</v>
      </c>
      <c r="C305" s="278" t="s">
        <v>862</v>
      </c>
      <c r="D305" s="279" t="s">
        <v>483</v>
      </c>
      <c r="E305" s="280">
        <v>899.04330000000004</v>
      </c>
      <c r="F305" s="281" t="s">
        <v>845</v>
      </c>
    </row>
    <row r="306" spans="1:6" ht="29.25" customHeight="1" x14ac:dyDescent="0.2">
      <c r="A306" s="277" t="s">
        <v>250</v>
      </c>
      <c r="B306" s="277" t="s">
        <v>843</v>
      </c>
      <c r="C306" s="278" t="s">
        <v>863</v>
      </c>
      <c r="D306" s="279" t="s">
        <v>483</v>
      </c>
      <c r="E306" s="280">
        <v>348.1</v>
      </c>
      <c r="F306" s="281" t="s">
        <v>845</v>
      </c>
    </row>
    <row r="307" spans="1:6" ht="28.5" customHeight="1" x14ac:dyDescent="0.2">
      <c r="A307" s="277" t="s">
        <v>250</v>
      </c>
      <c r="B307" s="277" t="s">
        <v>843</v>
      </c>
      <c r="C307" s="278" t="s">
        <v>864</v>
      </c>
      <c r="D307" s="279" t="s">
        <v>483</v>
      </c>
      <c r="E307" s="280">
        <v>147.5</v>
      </c>
      <c r="F307" s="281" t="s">
        <v>845</v>
      </c>
    </row>
    <row r="308" spans="1:6" ht="32.25" customHeight="1" x14ac:dyDescent="0.2">
      <c r="A308" s="277" t="s">
        <v>250</v>
      </c>
      <c r="B308" s="277" t="s">
        <v>843</v>
      </c>
      <c r="C308" s="278" t="s">
        <v>865</v>
      </c>
      <c r="D308" s="279" t="s">
        <v>483</v>
      </c>
      <c r="E308" s="280">
        <v>11210</v>
      </c>
      <c r="F308" s="281" t="s">
        <v>845</v>
      </c>
    </row>
    <row r="309" spans="1:6" ht="24" x14ac:dyDescent="0.2">
      <c r="A309" s="277" t="s">
        <v>250</v>
      </c>
      <c r="B309" s="277" t="s">
        <v>843</v>
      </c>
      <c r="C309" s="278" t="s">
        <v>866</v>
      </c>
      <c r="D309" s="279" t="s">
        <v>483</v>
      </c>
      <c r="E309" s="280">
        <v>1333.4</v>
      </c>
      <c r="F309" s="281" t="s">
        <v>845</v>
      </c>
    </row>
    <row r="310" spans="1:6" x14ac:dyDescent="0.2">
      <c r="A310" s="282" t="s">
        <v>199</v>
      </c>
      <c r="B310" s="282" t="s">
        <v>867</v>
      </c>
      <c r="C310" s="283" t="s">
        <v>868</v>
      </c>
      <c r="D310" s="284" t="s">
        <v>483</v>
      </c>
      <c r="E310" s="285">
        <v>939.75</v>
      </c>
      <c r="F310" s="286" t="s">
        <v>869</v>
      </c>
    </row>
    <row r="311" spans="1:6" ht="22.5" customHeight="1" x14ac:dyDescent="0.2">
      <c r="A311" s="282" t="s">
        <v>199</v>
      </c>
      <c r="B311" s="282" t="s">
        <v>867</v>
      </c>
      <c r="C311" s="283" t="s">
        <v>870</v>
      </c>
      <c r="D311" s="284" t="s">
        <v>483</v>
      </c>
      <c r="E311" s="285">
        <v>590</v>
      </c>
      <c r="F311" s="286" t="s">
        <v>869</v>
      </c>
    </row>
    <row r="312" spans="1:6" x14ac:dyDescent="0.2">
      <c r="A312" s="282" t="s">
        <v>199</v>
      </c>
      <c r="B312" s="282" t="s">
        <v>867</v>
      </c>
      <c r="C312" s="283" t="s">
        <v>871</v>
      </c>
      <c r="D312" s="284" t="s">
        <v>483</v>
      </c>
      <c r="E312" s="285">
        <v>761.25</v>
      </c>
      <c r="F312" s="286" t="s">
        <v>869</v>
      </c>
    </row>
    <row r="313" spans="1:6" x14ac:dyDescent="0.2">
      <c r="A313" s="282" t="s">
        <v>199</v>
      </c>
      <c r="B313" s="282" t="s">
        <v>867</v>
      </c>
      <c r="C313" s="287" t="s">
        <v>871</v>
      </c>
      <c r="D313" s="288" t="s">
        <v>483</v>
      </c>
      <c r="E313" s="289">
        <v>761.25</v>
      </c>
      <c r="F313" s="290" t="s">
        <v>872</v>
      </c>
    </row>
    <row r="314" spans="1:6" ht="26.25" customHeight="1" x14ac:dyDescent="0.2">
      <c r="A314" s="282" t="s">
        <v>199</v>
      </c>
      <c r="B314" s="282" t="s">
        <v>867</v>
      </c>
      <c r="C314" s="287" t="s">
        <v>873</v>
      </c>
      <c r="D314" s="288" t="s">
        <v>483</v>
      </c>
      <c r="E314" s="289">
        <v>309.75</v>
      </c>
      <c r="F314" s="290" t="s">
        <v>872</v>
      </c>
    </row>
    <row r="315" spans="1:6" ht="18" customHeight="1" x14ac:dyDescent="0.2">
      <c r="A315" s="282" t="s">
        <v>199</v>
      </c>
      <c r="B315" s="282" t="s">
        <v>867</v>
      </c>
      <c r="C315" s="283" t="s">
        <v>874</v>
      </c>
      <c r="D315" s="284" t="s">
        <v>483</v>
      </c>
      <c r="E315" s="285">
        <v>270.48</v>
      </c>
      <c r="F315" s="290" t="s">
        <v>872</v>
      </c>
    </row>
    <row r="316" spans="1:6" x14ac:dyDescent="0.2">
      <c r="A316" s="282" t="s">
        <v>199</v>
      </c>
      <c r="B316" s="282" t="s">
        <v>867</v>
      </c>
      <c r="C316" s="283" t="s">
        <v>875</v>
      </c>
      <c r="D316" s="284" t="s">
        <v>483</v>
      </c>
      <c r="E316" s="285">
        <v>229.21530000000001</v>
      </c>
      <c r="F316" s="286" t="s">
        <v>869</v>
      </c>
    </row>
    <row r="317" spans="1:6" x14ac:dyDescent="0.2">
      <c r="A317" s="282" t="s">
        <v>199</v>
      </c>
      <c r="B317" s="282" t="s">
        <v>867</v>
      </c>
      <c r="C317" s="283" t="s">
        <v>876</v>
      </c>
      <c r="D317" s="284" t="s">
        <v>483</v>
      </c>
      <c r="E317" s="285">
        <v>194.25</v>
      </c>
      <c r="F317" s="290" t="s">
        <v>872</v>
      </c>
    </row>
    <row r="318" spans="1:6" x14ac:dyDescent="0.2">
      <c r="A318" s="282" t="s">
        <v>199</v>
      </c>
      <c r="B318" s="282" t="s">
        <v>867</v>
      </c>
      <c r="C318" s="283" t="s">
        <v>877</v>
      </c>
      <c r="D318" s="284" t="s">
        <v>483</v>
      </c>
      <c r="E318" s="285">
        <v>414.75</v>
      </c>
      <c r="F318" s="286" t="s">
        <v>869</v>
      </c>
    </row>
    <row r="319" spans="1:6" x14ac:dyDescent="0.2">
      <c r="A319" s="282" t="s">
        <v>199</v>
      </c>
      <c r="B319" s="282" t="s">
        <v>867</v>
      </c>
      <c r="C319" s="283" t="s">
        <v>878</v>
      </c>
      <c r="D319" s="284" t="s">
        <v>483</v>
      </c>
      <c r="E319" s="285">
        <v>414.75</v>
      </c>
      <c r="F319" s="290" t="s">
        <v>872</v>
      </c>
    </row>
    <row r="320" spans="1:6" x14ac:dyDescent="0.2">
      <c r="A320" s="282" t="s">
        <v>199</v>
      </c>
      <c r="B320" s="282" t="s">
        <v>867</v>
      </c>
      <c r="C320" s="287" t="s">
        <v>879</v>
      </c>
      <c r="D320" s="288" t="s">
        <v>483</v>
      </c>
      <c r="E320" s="289">
        <v>3669.75</v>
      </c>
      <c r="F320" s="290" t="s">
        <v>872</v>
      </c>
    </row>
    <row r="321" spans="1:6" x14ac:dyDescent="0.2">
      <c r="A321" s="282" t="s">
        <v>199</v>
      </c>
      <c r="B321" s="282" t="s">
        <v>867</v>
      </c>
      <c r="C321" s="283" t="s">
        <v>880</v>
      </c>
      <c r="D321" s="284" t="s">
        <v>881</v>
      </c>
      <c r="E321" s="285">
        <v>866.25</v>
      </c>
      <c r="F321" s="290" t="s">
        <v>872</v>
      </c>
    </row>
    <row r="322" spans="1:6" ht="24" x14ac:dyDescent="0.2">
      <c r="A322" s="282" t="s">
        <v>199</v>
      </c>
      <c r="B322" s="282" t="s">
        <v>867</v>
      </c>
      <c r="C322" s="283" t="s">
        <v>882</v>
      </c>
      <c r="D322" s="284" t="s">
        <v>483</v>
      </c>
      <c r="E322" s="285">
        <v>8096</v>
      </c>
      <c r="F322" s="290" t="s">
        <v>872</v>
      </c>
    </row>
    <row r="323" spans="1:6" ht="24" x14ac:dyDescent="0.2">
      <c r="A323" s="282" t="s">
        <v>199</v>
      </c>
      <c r="B323" s="282" t="s">
        <v>867</v>
      </c>
      <c r="C323" s="283" t="s">
        <v>883</v>
      </c>
      <c r="D323" s="284" t="s">
        <v>483</v>
      </c>
      <c r="E323" s="285">
        <v>8000</v>
      </c>
      <c r="F323" s="290" t="s">
        <v>872</v>
      </c>
    </row>
    <row r="324" spans="1:6" x14ac:dyDescent="0.2">
      <c r="A324" s="282" t="s">
        <v>199</v>
      </c>
      <c r="B324" s="282" t="s">
        <v>867</v>
      </c>
      <c r="C324" s="287" t="s">
        <v>884</v>
      </c>
      <c r="D324" s="288" t="s">
        <v>483</v>
      </c>
      <c r="E324" s="289">
        <v>167.27</v>
      </c>
      <c r="F324" s="290" t="s">
        <v>872</v>
      </c>
    </row>
    <row r="325" spans="1:6" ht="30.75" customHeight="1" x14ac:dyDescent="0.2">
      <c r="A325" s="282" t="s">
        <v>199</v>
      </c>
      <c r="B325" s="282" t="s">
        <v>867</v>
      </c>
      <c r="C325" s="283" t="s">
        <v>885</v>
      </c>
      <c r="D325" s="284" t="s">
        <v>483</v>
      </c>
      <c r="E325" s="285">
        <v>402.67669999999998</v>
      </c>
      <c r="F325" s="286" t="s">
        <v>869</v>
      </c>
    </row>
    <row r="326" spans="1:6" x14ac:dyDescent="0.2">
      <c r="A326" s="282" t="s">
        <v>199</v>
      </c>
      <c r="B326" s="282" t="s">
        <v>867</v>
      </c>
      <c r="C326" s="283" t="s">
        <v>886</v>
      </c>
      <c r="D326" s="284" t="s">
        <v>483</v>
      </c>
      <c r="E326" s="285">
        <v>600.9153</v>
      </c>
      <c r="F326" s="286" t="s">
        <v>869</v>
      </c>
    </row>
    <row r="327" spans="1:6" x14ac:dyDescent="0.2">
      <c r="A327" s="282" t="s">
        <v>199</v>
      </c>
      <c r="B327" s="282" t="s">
        <v>867</v>
      </c>
      <c r="C327" s="283" t="s">
        <v>887</v>
      </c>
      <c r="D327" s="284" t="s">
        <v>881</v>
      </c>
      <c r="E327" s="285">
        <v>489.40600000000001</v>
      </c>
      <c r="F327" s="290" t="s">
        <v>872</v>
      </c>
    </row>
    <row r="328" spans="1:6" ht="24.75" customHeight="1" x14ac:dyDescent="0.2">
      <c r="A328" s="282" t="s">
        <v>199</v>
      </c>
      <c r="B328" s="282" t="s">
        <v>867</v>
      </c>
      <c r="C328" s="283" t="s">
        <v>888</v>
      </c>
      <c r="D328" s="284" t="s">
        <v>483</v>
      </c>
      <c r="E328" s="285">
        <v>455.48</v>
      </c>
      <c r="F328" s="286" t="s">
        <v>869</v>
      </c>
    </row>
    <row r="329" spans="1:6" ht="24" x14ac:dyDescent="0.2">
      <c r="A329" s="162" t="s">
        <v>218</v>
      </c>
      <c r="B329" s="162" t="s">
        <v>889</v>
      </c>
      <c r="C329" s="163" t="s">
        <v>890</v>
      </c>
      <c r="D329" s="164" t="s">
        <v>483</v>
      </c>
      <c r="E329" s="165">
        <v>6490</v>
      </c>
      <c r="F329" s="202" t="s">
        <v>891</v>
      </c>
    </row>
    <row r="330" spans="1:6" ht="24" x14ac:dyDescent="0.2">
      <c r="A330" s="162" t="s">
        <v>892</v>
      </c>
      <c r="B330" s="162" t="s">
        <v>893</v>
      </c>
      <c r="C330" s="163" t="s">
        <v>894</v>
      </c>
      <c r="D330" s="164" t="s">
        <v>651</v>
      </c>
      <c r="E330" s="165">
        <v>460.2</v>
      </c>
      <c r="F330" s="202" t="s">
        <v>895</v>
      </c>
    </row>
    <row r="331" spans="1:6" ht="36" x14ac:dyDescent="0.2">
      <c r="A331" s="162" t="s">
        <v>126</v>
      </c>
      <c r="B331" s="162" t="s">
        <v>896</v>
      </c>
      <c r="C331" s="163" t="s">
        <v>897</v>
      </c>
      <c r="D331" s="164" t="s">
        <v>898</v>
      </c>
      <c r="E331" s="165">
        <v>44877.760000000002</v>
      </c>
      <c r="F331" s="202" t="s">
        <v>899</v>
      </c>
    </row>
    <row r="332" spans="1:6" x14ac:dyDescent="0.2">
      <c r="A332" s="166" t="s">
        <v>900</v>
      </c>
      <c r="B332" s="166" t="s">
        <v>901</v>
      </c>
      <c r="C332" s="163" t="s">
        <v>902</v>
      </c>
      <c r="D332" s="164" t="s">
        <v>903</v>
      </c>
      <c r="E332" s="165">
        <v>3000</v>
      </c>
      <c r="F332" s="202" t="s">
        <v>904</v>
      </c>
    </row>
    <row r="333" spans="1:6" ht="24" x14ac:dyDescent="0.2">
      <c r="A333" s="291" t="s">
        <v>905</v>
      </c>
      <c r="B333" s="291" t="s">
        <v>906</v>
      </c>
      <c r="C333" s="292" t="s">
        <v>907</v>
      </c>
      <c r="D333" s="293" t="s">
        <v>483</v>
      </c>
      <c r="E333" s="294">
        <v>23562.5</v>
      </c>
      <c r="F333" s="295" t="s">
        <v>908</v>
      </c>
    </row>
    <row r="334" spans="1:6" ht="24" x14ac:dyDescent="0.2">
      <c r="A334" s="291" t="s">
        <v>905</v>
      </c>
      <c r="B334" s="291" t="s">
        <v>906</v>
      </c>
      <c r="C334" s="292" t="s">
        <v>909</v>
      </c>
      <c r="D334" s="293" t="s">
        <v>483</v>
      </c>
      <c r="E334" s="294">
        <v>102660</v>
      </c>
      <c r="F334" s="295" t="s">
        <v>908</v>
      </c>
    </row>
    <row r="335" spans="1:6" ht="20.25" customHeight="1" x14ac:dyDescent="0.2">
      <c r="A335" s="296" t="s">
        <v>910</v>
      </c>
      <c r="B335" s="296" t="s">
        <v>911</v>
      </c>
      <c r="C335" s="297" t="s">
        <v>912</v>
      </c>
      <c r="D335" s="298" t="s">
        <v>483</v>
      </c>
      <c r="E335" s="299">
        <v>590</v>
      </c>
      <c r="F335" s="300" t="s">
        <v>913</v>
      </c>
    </row>
    <row r="336" spans="1:6" ht="15" customHeight="1" x14ac:dyDescent="0.2">
      <c r="A336" s="296" t="s">
        <v>910</v>
      </c>
      <c r="B336" s="296" t="s">
        <v>911</v>
      </c>
      <c r="C336" s="297" t="s">
        <v>914</v>
      </c>
      <c r="D336" s="298" t="s">
        <v>483</v>
      </c>
      <c r="E336" s="299">
        <v>2124</v>
      </c>
      <c r="F336" s="300" t="s">
        <v>913</v>
      </c>
    </row>
    <row r="337" spans="1:6" ht="14.1" customHeight="1" x14ac:dyDescent="0.2">
      <c r="A337" s="296" t="s">
        <v>910</v>
      </c>
      <c r="B337" s="296" t="s">
        <v>911</v>
      </c>
      <c r="C337" s="297" t="s">
        <v>915</v>
      </c>
      <c r="D337" s="298" t="s">
        <v>916</v>
      </c>
      <c r="E337" s="299">
        <v>2832</v>
      </c>
      <c r="F337" s="300" t="s">
        <v>913</v>
      </c>
    </row>
    <row r="338" spans="1:6" x14ac:dyDescent="0.2">
      <c r="A338" s="296" t="s">
        <v>910</v>
      </c>
      <c r="B338" s="296" t="s">
        <v>911</v>
      </c>
      <c r="C338" s="297" t="s">
        <v>917</v>
      </c>
      <c r="D338" s="298" t="s">
        <v>916</v>
      </c>
      <c r="E338" s="299">
        <v>2548.8000000000002</v>
      </c>
      <c r="F338" s="300" t="s">
        <v>913</v>
      </c>
    </row>
    <row r="339" spans="1:6" ht="15" customHeight="1" x14ac:dyDescent="0.2">
      <c r="A339" s="296" t="s">
        <v>910</v>
      </c>
      <c r="B339" s="296" t="s">
        <v>911</v>
      </c>
      <c r="C339" s="297" t="s">
        <v>918</v>
      </c>
      <c r="D339" s="298" t="s">
        <v>916</v>
      </c>
      <c r="E339" s="299">
        <v>2360</v>
      </c>
      <c r="F339" s="300" t="s">
        <v>913</v>
      </c>
    </row>
    <row r="340" spans="1:6" ht="24" x14ac:dyDescent="0.2">
      <c r="A340" s="296" t="s">
        <v>910</v>
      </c>
      <c r="B340" s="296" t="s">
        <v>911</v>
      </c>
      <c r="C340" s="297" t="s">
        <v>919</v>
      </c>
      <c r="D340" s="298" t="s">
        <v>916</v>
      </c>
      <c r="E340" s="299">
        <v>2360</v>
      </c>
      <c r="F340" s="300" t="s">
        <v>913</v>
      </c>
    </row>
    <row r="341" spans="1:6" x14ac:dyDescent="0.2">
      <c r="A341" s="296" t="s">
        <v>910</v>
      </c>
      <c r="B341" s="296" t="s">
        <v>911</v>
      </c>
      <c r="C341" s="297" t="s">
        <v>920</v>
      </c>
      <c r="D341" s="298" t="s">
        <v>916</v>
      </c>
      <c r="E341" s="299">
        <v>708</v>
      </c>
      <c r="F341" s="300" t="s">
        <v>913</v>
      </c>
    </row>
    <row r="342" spans="1:6" x14ac:dyDescent="0.2">
      <c r="A342" s="296" t="s">
        <v>910</v>
      </c>
      <c r="B342" s="296" t="s">
        <v>911</v>
      </c>
      <c r="C342" s="297" t="s">
        <v>921</v>
      </c>
      <c r="D342" s="298" t="s">
        <v>483</v>
      </c>
      <c r="E342" s="299">
        <v>7670</v>
      </c>
      <c r="F342" s="300" t="s">
        <v>913</v>
      </c>
    </row>
    <row r="343" spans="1:6" ht="24" x14ac:dyDescent="0.2">
      <c r="A343" s="296" t="s">
        <v>910</v>
      </c>
      <c r="B343" s="296" t="s">
        <v>911</v>
      </c>
      <c r="C343" s="297" t="s">
        <v>922</v>
      </c>
      <c r="D343" s="298" t="s">
        <v>916</v>
      </c>
      <c r="E343" s="299">
        <v>2548.8000000000002</v>
      </c>
      <c r="F343" s="300" t="s">
        <v>913</v>
      </c>
    </row>
    <row r="344" spans="1:6" ht="24" x14ac:dyDescent="0.2">
      <c r="A344" s="296" t="s">
        <v>910</v>
      </c>
      <c r="B344" s="296" t="s">
        <v>911</v>
      </c>
      <c r="C344" s="297" t="s">
        <v>923</v>
      </c>
      <c r="D344" s="298" t="s">
        <v>483</v>
      </c>
      <c r="E344" s="299">
        <v>2360</v>
      </c>
      <c r="F344" s="300" t="s">
        <v>913</v>
      </c>
    </row>
    <row r="345" spans="1:6" ht="24" x14ac:dyDescent="0.2">
      <c r="A345" s="296" t="s">
        <v>910</v>
      </c>
      <c r="B345" s="296" t="s">
        <v>911</v>
      </c>
      <c r="C345" s="297" t="s">
        <v>924</v>
      </c>
      <c r="D345" s="298" t="s">
        <v>483</v>
      </c>
      <c r="E345" s="299">
        <v>1770</v>
      </c>
      <c r="F345" s="300" t="s">
        <v>913</v>
      </c>
    </row>
    <row r="346" spans="1:6" x14ac:dyDescent="0.2">
      <c r="A346" s="296" t="s">
        <v>910</v>
      </c>
      <c r="B346" s="296" t="s">
        <v>911</v>
      </c>
      <c r="C346" s="297" t="s">
        <v>925</v>
      </c>
      <c r="D346" s="298" t="s">
        <v>483</v>
      </c>
      <c r="E346" s="299">
        <v>1121</v>
      </c>
      <c r="F346" s="300" t="s">
        <v>913</v>
      </c>
    </row>
    <row r="347" spans="1:6" x14ac:dyDescent="0.2">
      <c r="A347" s="301" t="s">
        <v>926</v>
      </c>
      <c r="B347" s="301" t="s">
        <v>927</v>
      </c>
      <c r="C347" s="302" t="s">
        <v>928</v>
      </c>
      <c r="D347" s="303" t="s">
        <v>483</v>
      </c>
      <c r="E347" s="304">
        <v>1770</v>
      </c>
      <c r="F347" s="305" t="s">
        <v>929</v>
      </c>
    </row>
    <row r="348" spans="1:6" ht="24" x14ac:dyDescent="0.2">
      <c r="A348" s="301" t="s">
        <v>926</v>
      </c>
      <c r="B348" s="301" t="s">
        <v>927</v>
      </c>
      <c r="C348" s="302" t="s">
        <v>930</v>
      </c>
      <c r="D348" s="303" t="s">
        <v>483</v>
      </c>
      <c r="E348" s="304">
        <v>1062</v>
      </c>
      <c r="F348" s="305" t="s">
        <v>929</v>
      </c>
    </row>
    <row r="349" spans="1:6" x14ac:dyDescent="0.2">
      <c r="A349" s="301" t="s">
        <v>926</v>
      </c>
      <c r="B349" s="301" t="s">
        <v>927</v>
      </c>
      <c r="C349" s="302" t="s">
        <v>931</v>
      </c>
      <c r="D349" s="303" t="s">
        <v>483</v>
      </c>
      <c r="E349" s="304">
        <v>420.55200000000002</v>
      </c>
      <c r="F349" s="305" t="s">
        <v>929</v>
      </c>
    </row>
    <row r="350" spans="1:6" x14ac:dyDescent="0.2">
      <c r="A350" s="301" t="s">
        <v>926</v>
      </c>
      <c r="B350" s="301" t="s">
        <v>927</v>
      </c>
      <c r="C350" s="302" t="s">
        <v>932</v>
      </c>
      <c r="D350" s="303" t="s">
        <v>483</v>
      </c>
      <c r="E350" s="304">
        <v>420.73</v>
      </c>
      <c r="F350" s="305" t="s">
        <v>929</v>
      </c>
    </row>
    <row r="351" spans="1:6" ht="24" x14ac:dyDescent="0.2">
      <c r="A351" s="301" t="s">
        <v>926</v>
      </c>
      <c r="B351" s="301" t="s">
        <v>927</v>
      </c>
      <c r="C351" s="302" t="s">
        <v>933</v>
      </c>
      <c r="D351" s="303" t="s">
        <v>483</v>
      </c>
      <c r="E351" s="304">
        <v>1379.48</v>
      </c>
      <c r="F351" s="305" t="s">
        <v>929</v>
      </c>
    </row>
    <row r="352" spans="1:6" ht="24" x14ac:dyDescent="0.2">
      <c r="A352" s="301" t="s">
        <v>926</v>
      </c>
      <c r="B352" s="301" t="s">
        <v>927</v>
      </c>
      <c r="C352" s="302" t="s">
        <v>933</v>
      </c>
      <c r="D352" s="303" t="s">
        <v>483</v>
      </c>
      <c r="E352" s="304">
        <v>486.69200000000001</v>
      </c>
      <c r="F352" s="305" t="s">
        <v>929</v>
      </c>
    </row>
    <row r="353" spans="1:6" ht="24" x14ac:dyDescent="0.2">
      <c r="A353" s="301" t="s">
        <v>926</v>
      </c>
      <c r="B353" s="301" t="s">
        <v>927</v>
      </c>
      <c r="C353" s="302" t="s">
        <v>934</v>
      </c>
      <c r="D353" s="303" t="s">
        <v>483</v>
      </c>
      <c r="E353" s="304">
        <v>420.09199999999998</v>
      </c>
      <c r="F353" s="305" t="s">
        <v>929</v>
      </c>
    </row>
    <row r="354" spans="1:6" ht="24" x14ac:dyDescent="0.2">
      <c r="A354" s="301" t="s">
        <v>926</v>
      </c>
      <c r="B354" s="301" t="s">
        <v>927</v>
      </c>
      <c r="C354" s="302" t="s">
        <v>935</v>
      </c>
      <c r="D354" s="303" t="s">
        <v>483</v>
      </c>
      <c r="E354" s="304">
        <v>422.358</v>
      </c>
      <c r="F354" s="305" t="s">
        <v>929</v>
      </c>
    </row>
    <row r="355" spans="1:6" ht="15" customHeight="1" x14ac:dyDescent="0.2">
      <c r="A355" s="301" t="s">
        <v>926</v>
      </c>
      <c r="B355" s="301" t="s">
        <v>927</v>
      </c>
      <c r="C355" s="302" t="s">
        <v>936</v>
      </c>
      <c r="D355" s="303" t="s">
        <v>483</v>
      </c>
      <c r="E355" s="304">
        <v>422.44</v>
      </c>
      <c r="F355" s="305" t="s">
        <v>929</v>
      </c>
    </row>
    <row r="356" spans="1:6" ht="24" x14ac:dyDescent="0.2">
      <c r="A356" s="301" t="s">
        <v>926</v>
      </c>
      <c r="B356" s="301" t="s">
        <v>927</v>
      </c>
      <c r="C356" s="302" t="s">
        <v>937</v>
      </c>
      <c r="D356" s="303" t="s">
        <v>483</v>
      </c>
      <c r="E356" s="304">
        <v>422.62799999999999</v>
      </c>
      <c r="F356" s="305" t="s">
        <v>929</v>
      </c>
    </row>
    <row r="357" spans="1:6" ht="14.1" customHeight="1" x14ac:dyDescent="0.2">
      <c r="A357" s="301" t="s">
        <v>926</v>
      </c>
      <c r="B357" s="301" t="s">
        <v>927</v>
      </c>
      <c r="C357" s="302" t="s">
        <v>938</v>
      </c>
      <c r="D357" s="303" t="s">
        <v>483</v>
      </c>
      <c r="E357" s="304">
        <v>810.41200000000003</v>
      </c>
      <c r="F357" s="305" t="s">
        <v>929</v>
      </c>
    </row>
    <row r="358" spans="1:6" x14ac:dyDescent="0.2">
      <c r="A358" s="301" t="s">
        <v>926</v>
      </c>
      <c r="B358" s="301" t="s">
        <v>927</v>
      </c>
      <c r="C358" s="302" t="s">
        <v>939</v>
      </c>
      <c r="D358" s="303" t="s">
        <v>483</v>
      </c>
      <c r="E358" s="304">
        <v>1069.47</v>
      </c>
      <c r="F358" s="305" t="s">
        <v>929</v>
      </c>
    </row>
    <row r="359" spans="1:6" ht="18" customHeight="1" x14ac:dyDescent="0.2">
      <c r="A359" s="301" t="s">
        <v>926</v>
      </c>
      <c r="B359" s="301" t="s">
        <v>927</v>
      </c>
      <c r="C359" s="302" t="s">
        <v>940</v>
      </c>
      <c r="D359" s="303" t="s">
        <v>483</v>
      </c>
      <c r="E359" s="304">
        <v>3499.9967000000001</v>
      </c>
      <c r="F359" s="305" t="s">
        <v>929</v>
      </c>
    </row>
    <row r="360" spans="1:6" ht="18.95" customHeight="1" x14ac:dyDescent="0.2">
      <c r="A360" s="301" t="s">
        <v>926</v>
      </c>
      <c r="B360" s="301" t="s">
        <v>927</v>
      </c>
      <c r="C360" s="302" t="s">
        <v>941</v>
      </c>
      <c r="D360" s="303" t="s">
        <v>483</v>
      </c>
      <c r="E360" s="304">
        <v>200.6</v>
      </c>
      <c r="F360" s="305" t="s">
        <v>929</v>
      </c>
    </row>
    <row r="361" spans="1:6" ht="15.95" customHeight="1" x14ac:dyDescent="0.2">
      <c r="A361" s="301" t="s">
        <v>926</v>
      </c>
      <c r="B361" s="301" t="s">
        <v>927</v>
      </c>
      <c r="C361" s="302" t="s">
        <v>942</v>
      </c>
      <c r="D361" s="303" t="s">
        <v>483</v>
      </c>
      <c r="E361" s="304">
        <v>17.405000000000001</v>
      </c>
      <c r="F361" s="305" t="s">
        <v>929</v>
      </c>
    </row>
    <row r="362" spans="1:6" ht="21" customHeight="1" x14ac:dyDescent="0.2">
      <c r="A362" s="301" t="s">
        <v>926</v>
      </c>
      <c r="B362" s="301" t="s">
        <v>927</v>
      </c>
      <c r="C362" s="302" t="s">
        <v>943</v>
      </c>
      <c r="D362" s="303" t="s">
        <v>483</v>
      </c>
      <c r="E362" s="304">
        <v>101.48</v>
      </c>
      <c r="F362" s="305" t="s">
        <v>929</v>
      </c>
    </row>
    <row r="363" spans="1:6" x14ac:dyDescent="0.2">
      <c r="A363" s="301" t="s">
        <v>926</v>
      </c>
      <c r="B363" s="301" t="s">
        <v>927</v>
      </c>
      <c r="C363" s="302" t="s">
        <v>944</v>
      </c>
      <c r="D363" s="303" t="s">
        <v>483</v>
      </c>
      <c r="E363" s="304">
        <v>15.281000000000001</v>
      </c>
      <c r="F363" s="305" t="s">
        <v>929</v>
      </c>
    </row>
    <row r="364" spans="1:6" x14ac:dyDescent="0.2">
      <c r="A364" s="301" t="s">
        <v>926</v>
      </c>
      <c r="B364" s="301" t="s">
        <v>927</v>
      </c>
      <c r="C364" s="302" t="s">
        <v>945</v>
      </c>
      <c r="D364" s="303" t="s">
        <v>483</v>
      </c>
      <c r="E364" s="304">
        <v>34.81</v>
      </c>
      <c r="F364" s="305" t="s">
        <v>929</v>
      </c>
    </row>
    <row r="365" spans="1:6" x14ac:dyDescent="0.2">
      <c r="A365" s="301" t="s">
        <v>926</v>
      </c>
      <c r="B365" s="301" t="s">
        <v>927</v>
      </c>
      <c r="C365" s="302" t="s">
        <v>946</v>
      </c>
      <c r="D365" s="303" t="s">
        <v>483</v>
      </c>
      <c r="E365" s="304">
        <v>77.88</v>
      </c>
      <c r="F365" s="305" t="s">
        <v>929</v>
      </c>
    </row>
    <row r="366" spans="1:6" x14ac:dyDescent="0.2">
      <c r="A366" s="301" t="s">
        <v>926</v>
      </c>
      <c r="B366" s="301" t="s">
        <v>927</v>
      </c>
      <c r="C366" s="302" t="s">
        <v>947</v>
      </c>
      <c r="D366" s="303" t="s">
        <v>510</v>
      </c>
      <c r="E366" s="304">
        <v>403.79669999999999</v>
      </c>
      <c r="F366" s="305" t="s">
        <v>929</v>
      </c>
    </row>
    <row r="367" spans="1:6" x14ac:dyDescent="0.2">
      <c r="A367" s="301" t="s">
        <v>926</v>
      </c>
      <c r="B367" s="301" t="s">
        <v>927</v>
      </c>
      <c r="C367" s="302" t="s">
        <v>948</v>
      </c>
      <c r="D367" s="303" t="s">
        <v>510</v>
      </c>
      <c r="E367" s="304">
        <v>36</v>
      </c>
      <c r="F367" s="305" t="s">
        <v>929</v>
      </c>
    </row>
    <row r="368" spans="1:6" x14ac:dyDescent="0.2">
      <c r="A368" s="301" t="s">
        <v>926</v>
      </c>
      <c r="B368" s="301" t="s">
        <v>927</v>
      </c>
      <c r="C368" s="302" t="s">
        <v>949</v>
      </c>
      <c r="D368" s="303" t="s">
        <v>510</v>
      </c>
      <c r="E368" s="304">
        <v>154.875</v>
      </c>
      <c r="F368" s="305" t="s">
        <v>929</v>
      </c>
    </row>
    <row r="369" spans="1:6" x14ac:dyDescent="0.2">
      <c r="A369" s="301" t="s">
        <v>926</v>
      </c>
      <c r="B369" s="301" t="s">
        <v>927</v>
      </c>
      <c r="C369" s="301" t="s">
        <v>950</v>
      </c>
      <c r="D369" s="303" t="s">
        <v>483</v>
      </c>
      <c r="E369" s="306">
        <v>121.54</v>
      </c>
      <c r="F369" s="307" t="s">
        <v>929</v>
      </c>
    </row>
    <row r="370" spans="1:6" ht="18" customHeight="1" x14ac:dyDescent="0.2">
      <c r="A370" s="301" t="s">
        <v>926</v>
      </c>
      <c r="B370" s="301" t="s">
        <v>927</v>
      </c>
      <c r="C370" s="302" t="s">
        <v>951</v>
      </c>
      <c r="D370" s="303" t="s">
        <v>483</v>
      </c>
      <c r="E370" s="304">
        <v>510.04250000000002</v>
      </c>
      <c r="F370" s="305" t="s">
        <v>929</v>
      </c>
    </row>
    <row r="371" spans="1:6" ht="24" x14ac:dyDescent="0.2">
      <c r="A371" s="301" t="s">
        <v>926</v>
      </c>
      <c r="B371" s="301" t="s">
        <v>927</v>
      </c>
      <c r="C371" s="302" t="s">
        <v>952</v>
      </c>
      <c r="D371" s="303" t="s">
        <v>483</v>
      </c>
      <c r="E371" s="304">
        <v>510.04250000000002</v>
      </c>
      <c r="F371" s="305" t="s">
        <v>929</v>
      </c>
    </row>
    <row r="372" spans="1:6" ht="24" x14ac:dyDescent="0.2">
      <c r="A372" s="301" t="s">
        <v>926</v>
      </c>
      <c r="B372" s="301" t="s">
        <v>927</v>
      </c>
      <c r="C372" s="302" t="s">
        <v>953</v>
      </c>
      <c r="D372" s="303" t="s">
        <v>483</v>
      </c>
      <c r="E372" s="304">
        <v>445.214</v>
      </c>
      <c r="F372" s="305" t="s">
        <v>929</v>
      </c>
    </row>
    <row r="373" spans="1:6" ht="24" x14ac:dyDescent="0.2">
      <c r="A373" s="301" t="s">
        <v>926</v>
      </c>
      <c r="B373" s="301" t="s">
        <v>927</v>
      </c>
      <c r="C373" s="302" t="s">
        <v>954</v>
      </c>
      <c r="D373" s="303" t="s">
        <v>483</v>
      </c>
      <c r="E373" s="304">
        <v>445.21409999999997</v>
      </c>
      <c r="F373" s="305" t="s">
        <v>929</v>
      </c>
    </row>
    <row r="374" spans="1:6" ht="21.75" customHeight="1" x14ac:dyDescent="0.2">
      <c r="A374" s="301" t="s">
        <v>926</v>
      </c>
      <c r="B374" s="301" t="s">
        <v>927</v>
      </c>
      <c r="C374" s="302" t="s">
        <v>954</v>
      </c>
      <c r="D374" s="303" t="s">
        <v>483</v>
      </c>
      <c r="E374" s="304">
        <v>437.91</v>
      </c>
      <c r="F374" s="305" t="s">
        <v>929</v>
      </c>
    </row>
    <row r="375" spans="1:6" ht="24" x14ac:dyDescent="0.2">
      <c r="A375" s="301" t="s">
        <v>926</v>
      </c>
      <c r="B375" s="301" t="s">
        <v>927</v>
      </c>
      <c r="C375" s="302" t="s">
        <v>955</v>
      </c>
      <c r="D375" s="303" t="s">
        <v>483</v>
      </c>
      <c r="E375" s="304">
        <v>440.16329999999999</v>
      </c>
      <c r="F375" s="305" t="s">
        <v>929</v>
      </c>
    </row>
    <row r="376" spans="1:6" ht="24" x14ac:dyDescent="0.2">
      <c r="A376" s="301" t="s">
        <v>926</v>
      </c>
      <c r="B376" s="301" t="s">
        <v>927</v>
      </c>
      <c r="C376" s="302" t="s">
        <v>956</v>
      </c>
      <c r="D376" s="303" t="s">
        <v>483</v>
      </c>
      <c r="E376" s="304">
        <v>439.49</v>
      </c>
      <c r="F376" s="305" t="s">
        <v>929</v>
      </c>
    </row>
    <row r="377" spans="1:6" ht="24" x14ac:dyDescent="0.2">
      <c r="A377" s="301" t="s">
        <v>926</v>
      </c>
      <c r="B377" s="301" t="s">
        <v>927</v>
      </c>
      <c r="C377" s="302" t="s">
        <v>957</v>
      </c>
      <c r="D377" s="303" t="s">
        <v>483</v>
      </c>
      <c r="E377" s="304">
        <v>442.005</v>
      </c>
      <c r="F377" s="305" t="s">
        <v>929</v>
      </c>
    </row>
    <row r="378" spans="1:6" ht="24" x14ac:dyDescent="0.2">
      <c r="A378" s="301" t="s">
        <v>926</v>
      </c>
      <c r="B378" s="301" t="s">
        <v>927</v>
      </c>
      <c r="C378" s="302" t="s">
        <v>958</v>
      </c>
      <c r="D378" s="303" t="s">
        <v>483</v>
      </c>
      <c r="E378" s="304">
        <v>439.49</v>
      </c>
      <c r="F378" s="305" t="s">
        <v>929</v>
      </c>
    </row>
    <row r="379" spans="1:6" ht="24" x14ac:dyDescent="0.2">
      <c r="A379" s="301" t="s">
        <v>926</v>
      </c>
      <c r="B379" s="301" t="s">
        <v>927</v>
      </c>
      <c r="C379" s="302" t="s">
        <v>959</v>
      </c>
      <c r="D379" s="303" t="s">
        <v>483</v>
      </c>
      <c r="E379" s="304">
        <v>835.00300000000004</v>
      </c>
      <c r="F379" s="305" t="s">
        <v>929</v>
      </c>
    </row>
    <row r="380" spans="1:6" ht="24" x14ac:dyDescent="0.2">
      <c r="A380" s="301" t="s">
        <v>926</v>
      </c>
      <c r="B380" s="301" t="s">
        <v>927</v>
      </c>
      <c r="C380" s="302" t="s">
        <v>960</v>
      </c>
      <c r="D380" s="303" t="s">
        <v>483</v>
      </c>
      <c r="E380" s="304">
        <v>1110</v>
      </c>
      <c r="F380" s="305" t="s">
        <v>929</v>
      </c>
    </row>
    <row r="381" spans="1:6" ht="24" x14ac:dyDescent="0.2">
      <c r="A381" s="301" t="s">
        <v>926</v>
      </c>
      <c r="B381" s="301" t="s">
        <v>927</v>
      </c>
      <c r="C381" s="302" t="s">
        <v>961</v>
      </c>
      <c r="D381" s="303" t="s">
        <v>483</v>
      </c>
      <c r="E381" s="304">
        <v>932.61249999999995</v>
      </c>
      <c r="F381" s="305" t="s">
        <v>929</v>
      </c>
    </row>
    <row r="382" spans="1:6" ht="24" x14ac:dyDescent="0.2">
      <c r="A382" s="301" t="s">
        <v>926</v>
      </c>
      <c r="B382" s="301" t="s">
        <v>927</v>
      </c>
      <c r="C382" s="302" t="s">
        <v>962</v>
      </c>
      <c r="D382" s="303" t="s">
        <v>483</v>
      </c>
      <c r="E382" s="304">
        <v>932.39</v>
      </c>
      <c r="F382" s="305" t="s">
        <v>929</v>
      </c>
    </row>
    <row r="383" spans="1:6" ht="24" x14ac:dyDescent="0.2">
      <c r="A383" s="301" t="s">
        <v>926</v>
      </c>
      <c r="B383" s="301" t="s">
        <v>927</v>
      </c>
      <c r="C383" s="302" t="s">
        <v>963</v>
      </c>
      <c r="D383" s="303" t="s">
        <v>483</v>
      </c>
      <c r="E383" s="304">
        <v>932.39</v>
      </c>
      <c r="F383" s="305" t="s">
        <v>929</v>
      </c>
    </row>
    <row r="384" spans="1:6" ht="24" x14ac:dyDescent="0.2">
      <c r="A384" s="301" t="s">
        <v>926</v>
      </c>
      <c r="B384" s="301" t="s">
        <v>927</v>
      </c>
      <c r="C384" s="302" t="s">
        <v>964</v>
      </c>
      <c r="D384" s="303" t="s">
        <v>483</v>
      </c>
      <c r="E384" s="304">
        <v>1015</v>
      </c>
      <c r="F384" s="305" t="s">
        <v>929</v>
      </c>
    </row>
    <row r="385" spans="1:6" ht="24" x14ac:dyDescent="0.2">
      <c r="A385" s="301" t="s">
        <v>926</v>
      </c>
      <c r="B385" s="301" t="s">
        <v>927</v>
      </c>
      <c r="C385" s="302" t="s">
        <v>965</v>
      </c>
      <c r="D385" s="303" t="s">
        <v>483</v>
      </c>
      <c r="E385" s="304">
        <v>927.75</v>
      </c>
      <c r="F385" s="305" t="s">
        <v>929</v>
      </c>
    </row>
    <row r="386" spans="1:6" ht="24" x14ac:dyDescent="0.2">
      <c r="A386" s="301" t="s">
        <v>926</v>
      </c>
      <c r="B386" s="301" t="s">
        <v>927</v>
      </c>
      <c r="C386" s="302" t="s">
        <v>966</v>
      </c>
      <c r="D386" s="303" t="s">
        <v>483</v>
      </c>
      <c r="E386" s="304">
        <v>922.77329999999995</v>
      </c>
      <c r="F386" s="305" t="s">
        <v>929</v>
      </c>
    </row>
    <row r="387" spans="1:6" ht="24" x14ac:dyDescent="0.2">
      <c r="A387" s="301" t="s">
        <v>926</v>
      </c>
      <c r="B387" s="301" t="s">
        <v>927</v>
      </c>
      <c r="C387" s="302" t="s">
        <v>967</v>
      </c>
      <c r="D387" s="303" t="s">
        <v>483</v>
      </c>
      <c r="E387" s="304">
        <v>929.53330000000005</v>
      </c>
      <c r="F387" s="305" t="s">
        <v>929</v>
      </c>
    </row>
    <row r="388" spans="1:6" ht="24" x14ac:dyDescent="0.2">
      <c r="A388" s="301" t="s">
        <v>926</v>
      </c>
      <c r="B388" s="301" t="s">
        <v>927</v>
      </c>
      <c r="C388" s="302" t="s">
        <v>968</v>
      </c>
      <c r="D388" s="303" t="s">
        <v>483</v>
      </c>
      <c r="E388" s="304">
        <v>885</v>
      </c>
      <c r="F388" s="305" t="s">
        <v>929</v>
      </c>
    </row>
    <row r="389" spans="1:6" ht="24" x14ac:dyDescent="0.2">
      <c r="A389" s="301" t="s">
        <v>926</v>
      </c>
      <c r="B389" s="301" t="s">
        <v>927</v>
      </c>
      <c r="C389" s="302" t="s">
        <v>969</v>
      </c>
      <c r="D389" s="303" t="s">
        <v>483</v>
      </c>
      <c r="E389" s="304">
        <v>1017.5025000000001</v>
      </c>
      <c r="F389" s="305" t="s">
        <v>929</v>
      </c>
    </row>
    <row r="390" spans="1:6" ht="24" x14ac:dyDescent="0.2">
      <c r="A390" s="301" t="s">
        <v>926</v>
      </c>
      <c r="B390" s="301" t="s">
        <v>927</v>
      </c>
      <c r="C390" s="302" t="s">
        <v>970</v>
      </c>
      <c r="D390" s="303" t="s">
        <v>483</v>
      </c>
      <c r="E390" s="304">
        <v>2700.0052000000001</v>
      </c>
      <c r="F390" s="305" t="s">
        <v>929</v>
      </c>
    </row>
    <row r="391" spans="1:6" ht="24" x14ac:dyDescent="0.2">
      <c r="A391" s="301" t="s">
        <v>926</v>
      </c>
      <c r="B391" s="301" t="s">
        <v>927</v>
      </c>
      <c r="C391" s="302" t="s">
        <v>971</v>
      </c>
      <c r="D391" s="303" t="s">
        <v>483</v>
      </c>
      <c r="E391" s="304">
        <v>2799.9985000000001</v>
      </c>
      <c r="F391" s="305" t="s">
        <v>929</v>
      </c>
    </row>
    <row r="392" spans="1:6" ht="24" x14ac:dyDescent="0.2">
      <c r="A392" s="301" t="s">
        <v>926</v>
      </c>
      <c r="B392" s="301" t="s">
        <v>927</v>
      </c>
      <c r="C392" s="302" t="s">
        <v>972</v>
      </c>
      <c r="D392" s="303" t="s">
        <v>483</v>
      </c>
      <c r="E392" s="304">
        <v>2149.9960000000001</v>
      </c>
      <c r="F392" s="305" t="s">
        <v>929</v>
      </c>
    </row>
    <row r="393" spans="1:6" ht="24" x14ac:dyDescent="0.2">
      <c r="A393" s="301" t="s">
        <v>926</v>
      </c>
      <c r="B393" s="301" t="s">
        <v>927</v>
      </c>
      <c r="C393" s="302" t="s">
        <v>973</v>
      </c>
      <c r="D393" s="303" t="s">
        <v>483</v>
      </c>
      <c r="E393" s="304">
        <v>3650</v>
      </c>
      <c r="F393" s="305" t="s">
        <v>929</v>
      </c>
    </row>
    <row r="394" spans="1:6" ht="14.1" customHeight="1" x14ac:dyDescent="0.2">
      <c r="A394" s="301" t="s">
        <v>926</v>
      </c>
      <c r="B394" s="301" t="s">
        <v>927</v>
      </c>
      <c r="C394" s="302" t="s">
        <v>974</v>
      </c>
      <c r="D394" s="303" t="s">
        <v>483</v>
      </c>
      <c r="E394" s="304">
        <v>30.68</v>
      </c>
      <c r="F394" s="305" t="s">
        <v>929</v>
      </c>
    </row>
    <row r="395" spans="1:6" ht="24" x14ac:dyDescent="0.2">
      <c r="A395" s="301" t="s">
        <v>926</v>
      </c>
      <c r="B395" s="301" t="s">
        <v>927</v>
      </c>
      <c r="C395" s="302" t="s">
        <v>975</v>
      </c>
      <c r="D395" s="303" t="s">
        <v>483</v>
      </c>
      <c r="E395" s="304">
        <v>5039.8509999999997</v>
      </c>
      <c r="F395" s="305" t="s">
        <v>929</v>
      </c>
    </row>
    <row r="396" spans="1:6" ht="24" x14ac:dyDescent="0.2">
      <c r="A396" s="301" t="s">
        <v>926</v>
      </c>
      <c r="B396" s="301" t="s">
        <v>927</v>
      </c>
      <c r="C396" s="302" t="s">
        <v>976</v>
      </c>
      <c r="D396" s="303" t="s">
        <v>483</v>
      </c>
      <c r="E396" s="304">
        <v>2700.0050000000001</v>
      </c>
      <c r="F396" s="305" t="s">
        <v>929</v>
      </c>
    </row>
    <row r="397" spans="1:6" x14ac:dyDescent="0.2">
      <c r="A397" s="301" t="s">
        <v>926</v>
      </c>
      <c r="B397" s="301" t="s">
        <v>927</v>
      </c>
      <c r="C397" s="302" t="s">
        <v>977</v>
      </c>
      <c r="D397" s="303" t="s">
        <v>483</v>
      </c>
      <c r="E397" s="304">
        <v>9.9946000000000002</v>
      </c>
      <c r="F397" s="305" t="s">
        <v>929</v>
      </c>
    </row>
    <row r="398" spans="1:6" ht="24.75" customHeight="1" x14ac:dyDescent="0.2">
      <c r="A398" s="301" t="s">
        <v>926</v>
      </c>
      <c r="B398" s="301" t="s">
        <v>927</v>
      </c>
      <c r="C398" s="302" t="s">
        <v>978</v>
      </c>
      <c r="D398" s="303" t="s">
        <v>483</v>
      </c>
      <c r="E398" s="304">
        <v>35.4</v>
      </c>
      <c r="F398" s="305" t="s">
        <v>929</v>
      </c>
    </row>
    <row r="399" spans="1:6" ht="24" x14ac:dyDescent="0.2">
      <c r="A399" s="301" t="s">
        <v>926</v>
      </c>
      <c r="B399" s="301" t="s">
        <v>927</v>
      </c>
      <c r="C399" s="302" t="s">
        <v>979</v>
      </c>
      <c r="D399" s="303" t="s">
        <v>483</v>
      </c>
      <c r="E399" s="304">
        <v>1184.72</v>
      </c>
      <c r="F399" s="305" t="s">
        <v>929</v>
      </c>
    </row>
    <row r="400" spans="1:6" ht="24" x14ac:dyDescent="0.2">
      <c r="A400" s="301" t="s">
        <v>926</v>
      </c>
      <c r="B400" s="301" t="s">
        <v>927</v>
      </c>
      <c r="C400" s="302" t="s">
        <v>980</v>
      </c>
      <c r="D400" s="303" t="s">
        <v>483</v>
      </c>
      <c r="E400" s="304">
        <v>2265.6</v>
      </c>
      <c r="F400" s="305" t="s">
        <v>929</v>
      </c>
    </row>
    <row r="401" spans="1:6" x14ac:dyDescent="0.2">
      <c r="A401" s="301" t="s">
        <v>926</v>
      </c>
      <c r="B401" s="301" t="s">
        <v>927</v>
      </c>
      <c r="C401" s="302" t="s">
        <v>981</v>
      </c>
      <c r="D401" s="303" t="s">
        <v>483</v>
      </c>
      <c r="E401" s="304">
        <v>13.3222</v>
      </c>
      <c r="F401" s="305" t="s">
        <v>929</v>
      </c>
    </row>
    <row r="402" spans="1:6" x14ac:dyDescent="0.2">
      <c r="A402" s="301" t="s">
        <v>926</v>
      </c>
      <c r="B402" s="301" t="s">
        <v>927</v>
      </c>
      <c r="C402" s="302" t="s">
        <v>982</v>
      </c>
      <c r="D402" s="303" t="s">
        <v>483</v>
      </c>
      <c r="E402" s="304">
        <v>107.675</v>
      </c>
      <c r="F402" s="305" t="s">
        <v>929</v>
      </c>
    </row>
    <row r="403" spans="1:6" ht="21.75" customHeight="1" x14ac:dyDescent="0.2">
      <c r="A403" s="301" t="s">
        <v>926</v>
      </c>
      <c r="B403" s="301" t="s">
        <v>927</v>
      </c>
      <c r="C403" s="302" t="s">
        <v>983</v>
      </c>
      <c r="D403" s="303" t="s">
        <v>483</v>
      </c>
      <c r="E403" s="304">
        <v>21.771000000000001</v>
      </c>
      <c r="F403" s="305" t="s">
        <v>929</v>
      </c>
    </row>
    <row r="404" spans="1:6" x14ac:dyDescent="0.2">
      <c r="A404" s="301" t="s">
        <v>926</v>
      </c>
      <c r="B404" s="301" t="s">
        <v>927</v>
      </c>
      <c r="C404" s="302" t="s">
        <v>984</v>
      </c>
      <c r="D404" s="303" t="s">
        <v>483</v>
      </c>
      <c r="E404" s="304">
        <v>7.8470000000000004</v>
      </c>
      <c r="F404" s="305" t="s">
        <v>929</v>
      </c>
    </row>
    <row r="405" spans="1:6" ht="24" x14ac:dyDescent="0.2">
      <c r="A405" s="301" t="s">
        <v>926</v>
      </c>
      <c r="B405" s="301" t="s">
        <v>927</v>
      </c>
      <c r="C405" s="302" t="s">
        <v>985</v>
      </c>
      <c r="D405" s="303" t="s">
        <v>483</v>
      </c>
      <c r="E405" s="304">
        <v>885.4</v>
      </c>
      <c r="F405" s="305" t="s">
        <v>929</v>
      </c>
    </row>
    <row r="406" spans="1:6" ht="24" x14ac:dyDescent="0.2">
      <c r="A406" s="301" t="s">
        <v>926</v>
      </c>
      <c r="B406" s="301" t="s">
        <v>927</v>
      </c>
      <c r="C406" s="302" t="s">
        <v>986</v>
      </c>
      <c r="D406" s="303" t="s">
        <v>483</v>
      </c>
      <c r="E406" s="304">
        <v>880.95249999999999</v>
      </c>
      <c r="F406" s="305" t="s">
        <v>929</v>
      </c>
    </row>
    <row r="407" spans="1:6" ht="24" x14ac:dyDescent="0.2">
      <c r="A407" s="301" t="s">
        <v>926</v>
      </c>
      <c r="B407" s="301" t="s">
        <v>927</v>
      </c>
      <c r="C407" s="302" t="s">
        <v>987</v>
      </c>
      <c r="D407" s="303" t="s">
        <v>483</v>
      </c>
      <c r="E407" s="304">
        <v>889.42600000000004</v>
      </c>
      <c r="F407" s="305" t="s">
        <v>929</v>
      </c>
    </row>
    <row r="408" spans="1:6" x14ac:dyDescent="0.2">
      <c r="A408" s="301" t="s">
        <v>926</v>
      </c>
      <c r="B408" s="301" t="s">
        <v>927</v>
      </c>
      <c r="C408" s="302" t="s">
        <v>988</v>
      </c>
      <c r="D408" s="303" t="s">
        <v>483</v>
      </c>
      <c r="E408" s="304">
        <v>20.001000000000001</v>
      </c>
      <c r="F408" s="305" t="s">
        <v>929</v>
      </c>
    </row>
    <row r="409" spans="1:6" ht="15.95" customHeight="1" x14ac:dyDescent="0.2">
      <c r="A409" s="301" t="s">
        <v>926</v>
      </c>
      <c r="B409" s="301" t="s">
        <v>927</v>
      </c>
      <c r="C409" s="305" t="s">
        <v>989</v>
      </c>
      <c r="D409" s="303" t="s">
        <v>483</v>
      </c>
      <c r="E409" s="308">
        <v>5750.01</v>
      </c>
      <c r="F409" s="305" t="s">
        <v>929</v>
      </c>
    </row>
    <row r="410" spans="1:6" ht="24" x14ac:dyDescent="0.2">
      <c r="A410" s="301" t="s">
        <v>926</v>
      </c>
      <c r="B410" s="301" t="s">
        <v>927</v>
      </c>
      <c r="C410" s="302" t="s">
        <v>990</v>
      </c>
      <c r="D410" s="303" t="s">
        <v>483</v>
      </c>
      <c r="E410" s="304">
        <v>4500.0006000000003</v>
      </c>
      <c r="F410" s="305" t="s">
        <v>929</v>
      </c>
    </row>
    <row r="411" spans="1:6" x14ac:dyDescent="0.2">
      <c r="A411" s="301" t="s">
        <v>926</v>
      </c>
      <c r="B411" s="301" t="s">
        <v>927</v>
      </c>
      <c r="C411" s="302" t="s">
        <v>991</v>
      </c>
      <c r="D411" s="303" t="s">
        <v>881</v>
      </c>
      <c r="E411" s="304">
        <v>206.5</v>
      </c>
      <c r="F411" s="305" t="s">
        <v>929</v>
      </c>
    </row>
    <row r="412" spans="1:6" x14ac:dyDescent="0.2">
      <c r="A412" s="301" t="s">
        <v>926</v>
      </c>
      <c r="B412" s="301" t="s">
        <v>927</v>
      </c>
      <c r="C412" s="302" t="s">
        <v>992</v>
      </c>
      <c r="D412" s="303" t="s">
        <v>483</v>
      </c>
      <c r="E412" s="304">
        <v>144.9984</v>
      </c>
      <c r="F412" s="305" t="s">
        <v>929</v>
      </c>
    </row>
    <row r="413" spans="1:6" x14ac:dyDescent="0.2">
      <c r="A413" s="301" t="s">
        <v>926</v>
      </c>
      <c r="B413" s="301" t="s">
        <v>927</v>
      </c>
      <c r="C413" s="302" t="s">
        <v>993</v>
      </c>
      <c r="D413" s="303" t="s">
        <v>483</v>
      </c>
      <c r="E413" s="304">
        <v>1407.74</v>
      </c>
      <c r="F413" s="305" t="s">
        <v>929</v>
      </c>
    </row>
    <row r="414" spans="1:6" x14ac:dyDescent="0.2">
      <c r="A414" s="301" t="s">
        <v>926</v>
      </c>
      <c r="B414" s="301" t="s">
        <v>927</v>
      </c>
      <c r="C414" s="302" t="s">
        <v>994</v>
      </c>
      <c r="D414" s="303" t="s">
        <v>510</v>
      </c>
      <c r="E414" s="304">
        <v>71.98</v>
      </c>
      <c r="F414" s="305" t="s">
        <v>929</v>
      </c>
    </row>
    <row r="415" spans="1:6" x14ac:dyDescent="0.2">
      <c r="A415" s="301" t="s">
        <v>926</v>
      </c>
      <c r="B415" s="301" t="s">
        <v>927</v>
      </c>
      <c r="C415" s="302" t="s">
        <v>995</v>
      </c>
      <c r="D415" s="303" t="s">
        <v>483</v>
      </c>
      <c r="E415" s="304">
        <v>55</v>
      </c>
      <c r="F415" s="305" t="s">
        <v>929</v>
      </c>
    </row>
    <row r="416" spans="1:6" x14ac:dyDescent="0.2">
      <c r="A416" s="301" t="s">
        <v>926</v>
      </c>
      <c r="B416" s="301" t="s">
        <v>927</v>
      </c>
      <c r="C416" s="302" t="s">
        <v>996</v>
      </c>
      <c r="D416" s="303" t="s">
        <v>483</v>
      </c>
      <c r="E416" s="304">
        <v>55</v>
      </c>
      <c r="F416" s="305" t="s">
        <v>929</v>
      </c>
    </row>
    <row r="417" spans="1:6" x14ac:dyDescent="0.2">
      <c r="A417" s="301" t="s">
        <v>926</v>
      </c>
      <c r="B417" s="301" t="s">
        <v>927</v>
      </c>
      <c r="C417" s="302" t="s">
        <v>997</v>
      </c>
      <c r="D417" s="303" t="s">
        <v>881</v>
      </c>
      <c r="E417" s="304">
        <v>72.5</v>
      </c>
      <c r="F417" s="305" t="s">
        <v>929</v>
      </c>
    </row>
    <row r="418" spans="1:6" x14ac:dyDescent="0.2">
      <c r="A418" s="301" t="s">
        <v>926</v>
      </c>
      <c r="B418" s="301" t="s">
        <v>927</v>
      </c>
      <c r="C418" s="302" t="s">
        <v>998</v>
      </c>
      <c r="D418" s="303" t="s">
        <v>483</v>
      </c>
      <c r="E418" s="304">
        <v>50</v>
      </c>
      <c r="F418" s="305" t="s">
        <v>929</v>
      </c>
    </row>
    <row r="419" spans="1:6" x14ac:dyDescent="0.2">
      <c r="A419" s="301" t="s">
        <v>926</v>
      </c>
      <c r="B419" s="301" t="s">
        <v>927</v>
      </c>
      <c r="C419" s="302" t="s">
        <v>999</v>
      </c>
      <c r="D419" s="303" t="s">
        <v>483</v>
      </c>
      <c r="E419" s="304">
        <v>1121</v>
      </c>
      <c r="F419" s="305" t="s">
        <v>929</v>
      </c>
    </row>
    <row r="420" spans="1:6" x14ac:dyDescent="0.2">
      <c r="A420" s="301" t="s">
        <v>926</v>
      </c>
      <c r="B420" s="301" t="s">
        <v>927</v>
      </c>
      <c r="C420" s="302" t="s">
        <v>1000</v>
      </c>
      <c r="D420" s="303" t="s">
        <v>483</v>
      </c>
      <c r="E420" s="304">
        <v>254.99799999999999</v>
      </c>
      <c r="F420" s="305" t="s">
        <v>929</v>
      </c>
    </row>
    <row r="421" spans="1:6" x14ac:dyDescent="0.2">
      <c r="A421" s="301" t="s">
        <v>926</v>
      </c>
      <c r="B421" s="301" t="s">
        <v>927</v>
      </c>
      <c r="C421" s="302" t="s">
        <v>1000</v>
      </c>
      <c r="D421" s="303" t="s">
        <v>483</v>
      </c>
      <c r="E421" s="304">
        <v>365.8</v>
      </c>
      <c r="F421" s="305" t="s">
        <v>929</v>
      </c>
    </row>
    <row r="422" spans="1:6" x14ac:dyDescent="0.2">
      <c r="A422" s="301" t="s">
        <v>926</v>
      </c>
      <c r="B422" s="301" t="s">
        <v>927</v>
      </c>
      <c r="C422" s="305" t="s">
        <v>1001</v>
      </c>
      <c r="D422" s="303" t="s">
        <v>483</v>
      </c>
      <c r="E422" s="308">
        <v>498.99799999999999</v>
      </c>
      <c r="F422" s="305" t="s">
        <v>929</v>
      </c>
    </row>
    <row r="423" spans="1:6" ht="24" x14ac:dyDescent="0.2">
      <c r="A423" s="301" t="s">
        <v>926</v>
      </c>
      <c r="B423" s="301" t="s">
        <v>927</v>
      </c>
      <c r="C423" s="302" t="s">
        <v>1002</v>
      </c>
      <c r="D423" s="303" t="s">
        <v>483</v>
      </c>
      <c r="E423" s="304">
        <v>10.9976</v>
      </c>
      <c r="F423" s="305" t="s">
        <v>929</v>
      </c>
    </row>
    <row r="424" spans="1:6" ht="24" x14ac:dyDescent="0.2">
      <c r="A424" s="301" t="s">
        <v>926</v>
      </c>
      <c r="B424" s="301" t="s">
        <v>927</v>
      </c>
      <c r="C424" s="302" t="s">
        <v>1003</v>
      </c>
      <c r="D424" s="303" t="s">
        <v>483</v>
      </c>
      <c r="E424" s="304">
        <v>53.1</v>
      </c>
      <c r="F424" s="305" t="s">
        <v>929</v>
      </c>
    </row>
    <row r="425" spans="1:6" ht="24" x14ac:dyDescent="0.2">
      <c r="A425" s="301" t="s">
        <v>926</v>
      </c>
      <c r="B425" s="301" t="s">
        <v>927</v>
      </c>
      <c r="C425" s="302" t="s">
        <v>1004</v>
      </c>
      <c r="D425" s="303" t="s">
        <v>483</v>
      </c>
      <c r="E425" s="304">
        <v>916.505</v>
      </c>
      <c r="F425" s="305" t="s">
        <v>929</v>
      </c>
    </row>
    <row r="426" spans="1:6" ht="24" x14ac:dyDescent="0.2">
      <c r="A426" s="301" t="s">
        <v>926</v>
      </c>
      <c r="B426" s="301" t="s">
        <v>927</v>
      </c>
      <c r="C426" s="302" t="s">
        <v>1005</v>
      </c>
      <c r="D426" s="303" t="s">
        <v>483</v>
      </c>
      <c r="E426" s="304">
        <v>5015</v>
      </c>
      <c r="F426" s="305" t="s">
        <v>929</v>
      </c>
    </row>
    <row r="427" spans="1:6" ht="24" x14ac:dyDescent="0.2">
      <c r="A427" s="301" t="s">
        <v>926</v>
      </c>
      <c r="B427" s="301" t="s">
        <v>927</v>
      </c>
      <c r="C427" s="302" t="s">
        <v>1006</v>
      </c>
      <c r="D427" s="303" t="s">
        <v>483</v>
      </c>
      <c r="E427" s="304">
        <v>10584.6</v>
      </c>
      <c r="F427" s="305" t="s">
        <v>929</v>
      </c>
    </row>
    <row r="428" spans="1:6" x14ac:dyDescent="0.2">
      <c r="A428" s="301" t="s">
        <v>926</v>
      </c>
      <c r="B428" s="301" t="s">
        <v>927</v>
      </c>
      <c r="C428" s="302" t="s">
        <v>1007</v>
      </c>
      <c r="D428" s="303" t="s">
        <v>483</v>
      </c>
      <c r="E428" s="304">
        <v>8.85</v>
      </c>
      <c r="F428" s="305" t="s">
        <v>929</v>
      </c>
    </row>
    <row r="429" spans="1:6" x14ac:dyDescent="0.2">
      <c r="A429" s="301" t="s">
        <v>926</v>
      </c>
      <c r="B429" s="301" t="s">
        <v>927</v>
      </c>
      <c r="C429" s="302" t="s">
        <v>1008</v>
      </c>
      <c r="D429" s="303" t="s">
        <v>483</v>
      </c>
      <c r="E429" s="304">
        <v>26.55</v>
      </c>
      <c r="F429" s="305" t="s">
        <v>929</v>
      </c>
    </row>
    <row r="430" spans="1:6" x14ac:dyDescent="0.2">
      <c r="A430" s="301" t="s">
        <v>926</v>
      </c>
      <c r="B430" s="301" t="s">
        <v>927</v>
      </c>
      <c r="C430" s="302" t="s">
        <v>1009</v>
      </c>
      <c r="D430" s="303" t="s">
        <v>483</v>
      </c>
      <c r="E430" s="304">
        <v>71.98</v>
      </c>
      <c r="F430" s="305" t="s">
        <v>929</v>
      </c>
    </row>
    <row r="431" spans="1:6" x14ac:dyDescent="0.2">
      <c r="A431" s="301" t="s">
        <v>926</v>
      </c>
      <c r="B431" s="301" t="s">
        <v>927</v>
      </c>
      <c r="C431" s="302" t="s">
        <v>1010</v>
      </c>
      <c r="D431" s="303" t="s">
        <v>483</v>
      </c>
      <c r="E431" s="304">
        <v>278.77499999999998</v>
      </c>
      <c r="F431" s="305" t="s">
        <v>929</v>
      </c>
    </row>
    <row r="432" spans="1:6" x14ac:dyDescent="0.2">
      <c r="A432" s="301" t="s">
        <v>926</v>
      </c>
      <c r="B432" s="301" t="s">
        <v>927</v>
      </c>
      <c r="C432" s="302" t="s">
        <v>1011</v>
      </c>
      <c r="D432" s="303" t="s">
        <v>483</v>
      </c>
      <c r="E432" s="304">
        <v>32.001600000000003</v>
      </c>
      <c r="F432" s="305" t="s">
        <v>929</v>
      </c>
    </row>
    <row r="433" spans="1:6" x14ac:dyDescent="0.2">
      <c r="A433" s="301" t="s">
        <v>926</v>
      </c>
      <c r="B433" s="301" t="s">
        <v>927</v>
      </c>
      <c r="C433" s="302" t="s">
        <v>1012</v>
      </c>
      <c r="D433" s="303" t="s">
        <v>483</v>
      </c>
      <c r="E433" s="304">
        <v>33.04</v>
      </c>
      <c r="F433" s="305" t="s">
        <v>929</v>
      </c>
    </row>
    <row r="434" spans="1:6" x14ac:dyDescent="0.2">
      <c r="A434" s="301" t="s">
        <v>926</v>
      </c>
      <c r="B434" s="301" t="s">
        <v>927</v>
      </c>
      <c r="C434" s="302" t="s">
        <v>1013</v>
      </c>
      <c r="D434" s="303" t="s">
        <v>483</v>
      </c>
      <c r="E434" s="304">
        <v>24.78</v>
      </c>
      <c r="F434" s="305" t="s">
        <v>929</v>
      </c>
    </row>
    <row r="435" spans="1:6" x14ac:dyDescent="0.2">
      <c r="A435" s="301" t="s">
        <v>926</v>
      </c>
      <c r="B435" s="301" t="s">
        <v>927</v>
      </c>
      <c r="C435" s="302" t="s">
        <v>1014</v>
      </c>
      <c r="D435" s="303" t="s">
        <v>483</v>
      </c>
      <c r="E435" s="304">
        <v>21.24</v>
      </c>
      <c r="F435" s="305" t="s">
        <v>929</v>
      </c>
    </row>
    <row r="436" spans="1:6" ht="24" x14ac:dyDescent="0.2">
      <c r="A436" s="301" t="s">
        <v>926</v>
      </c>
      <c r="B436" s="301" t="s">
        <v>927</v>
      </c>
      <c r="C436" s="302" t="s">
        <v>1015</v>
      </c>
      <c r="D436" s="303" t="s">
        <v>483</v>
      </c>
      <c r="E436" s="304">
        <v>8379.4282999999996</v>
      </c>
      <c r="F436" s="305" t="s">
        <v>929</v>
      </c>
    </row>
    <row r="437" spans="1:6" ht="24" x14ac:dyDescent="0.2">
      <c r="A437" s="301" t="s">
        <v>926</v>
      </c>
      <c r="B437" s="301" t="s">
        <v>927</v>
      </c>
      <c r="C437" s="302" t="s">
        <v>1016</v>
      </c>
      <c r="D437" s="303" t="s">
        <v>483</v>
      </c>
      <c r="E437" s="304">
        <v>3100.0016999999998</v>
      </c>
      <c r="F437" s="305" t="s">
        <v>929</v>
      </c>
    </row>
    <row r="438" spans="1:6" ht="24" x14ac:dyDescent="0.2">
      <c r="A438" s="301" t="s">
        <v>926</v>
      </c>
      <c r="B438" s="301" t="s">
        <v>927</v>
      </c>
      <c r="C438" s="302" t="s">
        <v>1017</v>
      </c>
      <c r="D438" s="303" t="s">
        <v>483</v>
      </c>
      <c r="E438" s="304">
        <v>7601.18</v>
      </c>
      <c r="F438" s="305" t="s">
        <v>929</v>
      </c>
    </row>
    <row r="439" spans="1:6" x14ac:dyDescent="0.2">
      <c r="A439" s="301" t="s">
        <v>926</v>
      </c>
      <c r="B439" s="301" t="s">
        <v>927</v>
      </c>
      <c r="C439" s="302" t="s">
        <v>1018</v>
      </c>
      <c r="D439" s="303" t="s">
        <v>483</v>
      </c>
      <c r="E439" s="304">
        <v>5.31</v>
      </c>
      <c r="F439" s="305" t="s">
        <v>929</v>
      </c>
    </row>
    <row r="440" spans="1:6" x14ac:dyDescent="0.2">
      <c r="A440" s="301" t="s">
        <v>926</v>
      </c>
      <c r="B440" s="301" t="s">
        <v>927</v>
      </c>
      <c r="C440" s="302" t="s">
        <v>1019</v>
      </c>
      <c r="D440" s="303" t="s">
        <v>483</v>
      </c>
      <c r="E440" s="304">
        <v>9.6760000000000002</v>
      </c>
      <c r="F440" s="305" t="s">
        <v>929</v>
      </c>
    </row>
    <row r="441" spans="1:6" x14ac:dyDescent="0.2">
      <c r="A441" s="301" t="s">
        <v>926</v>
      </c>
      <c r="B441" s="301" t="s">
        <v>927</v>
      </c>
      <c r="C441" s="302" t="s">
        <v>1020</v>
      </c>
      <c r="D441" s="303" t="s">
        <v>483</v>
      </c>
      <c r="E441" s="304">
        <v>25.924600000000002</v>
      </c>
      <c r="F441" s="305" t="s">
        <v>929</v>
      </c>
    </row>
    <row r="442" spans="1:6" x14ac:dyDescent="0.2">
      <c r="A442" s="301" t="s">
        <v>926</v>
      </c>
      <c r="B442" s="301" t="s">
        <v>927</v>
      </c>
      <c r="C442" s="302" t="s">
        <v>1021</v>
      </c>
      <c r="D442" s="303" t="s">
        <v>483</v>
      </c>
      <c r="E442" s="304">
        <v>4163.9250000000002</v>
      </c>
      <c r="F442" s="305" t="s">
        <v>929</v>
      </c>
    </row>
    <row r="443" spans="1:6" x14ac:dyDescent="0.2">
      <c r="A443" s="301" t="s">
        <v>926</v>
      </c>
      <c r="B443" s="301" t="s">
        <v>927</v>
      </c>
      <c r="C443" s="302" t="s">
        <v>1022</v>
      </c>
      <c r="D443" s="303" t="s">
        <v>483</v>
      </c>
      <c r="E443" s="304">
        <v>15.34</v>
      </c>
      <c r="F443" s="305" t="s">
        <v>929</v>
      </c>
    </row>
    <row r="444" spans="1:6" x14ac:dyDescent="0.2">
      <c r="A444" s="301" t="s">
        <v>926</v>
      </c>
      <c r="B444" s="301" t="s">
        <v>927</v>
      </c>
      <c r="C444" s="302" t="s">
        <v>1023</v>
      </c>
      <c r="D444" s="303" t="s">
        <v>483</v>
      </c>
      <c r="E444" s="304">
        <v>788.24</v>
      </c>
      <c r="F444" s="305" t="s">
        <v>929</v>
      </c>
    </row>
    <row r="445" spans="1:6" x14ac:dyDescent="0.2">
      <c r="A445" s="301" t="s">
        <v>926</v>
      </c>
      <c r="B445" s="301" t="s">
        <v>927</v>
      </c>
      <c r="C445" s="301" t="s">
        <v>1024</v>
      </c>
      <c r="D445" s="303" t="s">
        <v>483</v>
      </c>
      <c r="E445" s="306">
        <v>1888</v>
      </c>
      <c r="F445" s="307" t="s">
        <v>929</v>
      </c>
    </row>
    <row r="446" spans="1:6" x14ac:dyDescent="0.2">
      <c r="A446" s="301" t="s">
        <v>926</v>
      </c>
      <c r="B446" s="301" t="s">
        <v>927</v>
      </c>
      <c r="C446" s="301" t="s">
        <v>1025</v>
      </c>
      <c r="D446" s="303" t="s">
        <v>483</v>
      </c>
      <c r="E446" s="306">
        <v>1888</v>
      </c>
      <c r="F446" s="307" t="s">
        <v>929</v>
      </c>
    </row>
    <row r="447" spans="1:6" x14ac:dyDescent="0.2">
      <c r="A447" s="301" t="s">
        <v>926</v>
      </c>
      <c r="B447" s="301" t="s">
        <v>927</v>
      </c>
      <c r="C447" s="301" t="s">
        <v>1026</v>
      </c>
      <c r="D447" s="303" t="s">
        <v>483</v>
      </c>
      <c r="E447" s="306">
        <v>1858.5</v>
      </c>
      <c r="F447" s="307" t="s">
        <v>929</v>
      </c>
    </row>
    <row r="448" spans="1:6" x14ac:dyDescent="0.2">
      <c r="A448" s="301" t="s">
        <v>926</v>
      </c>
      <c r="B448" s="301" t="s">
        <v>927</v>
      </c>
      <c r="C448" s="302" t="s">
        <v>1027</v>
      </c>
      <c r="D448" s="303" t="s">
        <v>510</v>
      </c>
      <c r="E448" s="304">
        <v>27.14</v>
      </c>
      <c r="F448" s="305" t="s">
        <v>929</v>
      </c>
    </row>
    <row r="449" spans="1:6" x14ac:dyDescent="0.2">
      <c r="A449" s="301" t="s">
        <v>926</v>
      </c>
      <c r="B449" s="301" t="s">
        <v>927</v>
      </c>
      <c r="C449" s="302" t="s">
        <v>1028</v>
      </c>
      <c r="D449" s="303" t="s">
        <v>483</v>
      </c>
      <c r="E449" s="304">
        <v>33.4176</v>
      </c>
      <c r="F449" s="305" t="s">
        <v>929</v>
      </c>
    </row>
    <row r="450" spans="1:6" x14ac:dyDescent="0.2">
      <c r="A450" s="301" t="s">
        <v>926</v>
      </c>
      <c r="B450" s="301" t="s">
        <v>927</v>
      </c>
      <c r="C450" s="302" t="s">
        <v>1029</v>
      </c>
      <c r="D450" s="303" t="s">
        <v>483</v>
      </c>
      <c r="E450" s="304">
        <v>46.999499999999998</v>
      </c>
      <c r="F450" s="305" t="s">
        <v>929</v>
      </c>
    </row>
    <row r="451" spans="1:6" x14ac:dyDescent="0.2">
      <c r="A451" s="301" t="s">
        <v>926</v>
      </c>
      <c r="B451" s="301" t="s">
        <v>927</v>
      </c>
      <c r="C451" s="302" t="s">
        <v>1030</v>
      </c>
      <c r="D451" s="303" t="s">
        <v>483</v>
      </c>
      <c r="E451" s="304">
        <v>49.206000000000003</v>
      </c>
      <c r="F451" s="305" t="s">
        <v>929</v>
      </c>
    </row>
    <row r="452" spans="1:6" x14ac:dyDescent="0.2">
      <c r="A452" s="301" t="s">
        <v>926</v>
      </c>
      <c r="B452" s="301" t="s">
        <v>927</v>
      </c>
      <c r="C452" s="302" t="s">
        <v>1031</v>
      </c>
      <c r="D452" s="303" t="s">
        <v>483</v>
      </c>
      <c r="E452" s="304">
        <v>619.5</v>
      </c>
      <c r="F452" s="305" t="s">
        <v>929</v>
      </c>
    </row>
    <row r="453" spans="1:6" ht="18" customHeight="1" x14ac:dyDescent="0.2">
      <c r="A453" s="301" t="s">
        <v>926</v>
      </c>
      <c r="B453" s="301" t="s">
        <v>927</v>
      </c>
      <c r="C453" s="302" t="s">
        <v>1032</v>
      </c>
      <c r="D453" s="303" t="s">
        <v>483</v>
      </c>
      <c r="E453" s="304">
        <v>49.607300000000002</v>
      </c>
      <c r="F453" s="305" t="s">
        <v>929</v>
      </c>
    </row>
    <row r="454" spans="1:6" x14ac:dyDescent="0.2">
      <c r="A454" s="301" t="s">
        <v>926</v>
      </c>
      <c r="B454" s="301" t="s">
        <v>927</v>
      </c>
      <c r="C454" s="302" t="s">
        <v>1033</v>
      </c>
      <c r="D454" s="303" t="s">
        <v>483</v>
      </c>
      <c r="E454" s="304">
        <v>1362.9</v>
      </c>
      <c r="F454" s="305" t="s">
        <v>929</v>
      </c>
    </row>
    <row r="455" spans="1:6" x14ac:dyDescent="0.2">
      <c r="A455" s="301" t="s">
        <v>926</v>
      </c>
      <c r="B455" s="301" t="s">
        <v>927</v>
      </c>
      <c r="C455" s="302" t="s">
        <v>1034</v>
      </c>
      <c r="D455" s="303" t="s">
        <v>483</v>
      </c>
      <c r="E455" s="304">
        <v>114.46</v>
      </c>
      <c r="F455" s="305" t="s">
        <v>929</v>
      </c>
    </row>
    <row r="456" spans="1:6" ht="18.95" customHeight="1" x14ac:dyDescent="0.2">
      <c r="A456" s="301" t="s">
        <v>926</v>
      </c>
      <c r="B456" s="301" t="s">
        <v>927</v>
      </c>
      <c r="C456" s="302" t="s">
        <v>1035</v>
      </c>
      <c r="D456" s="303" t="s">
        <v>483</v>
      </c>
      <c r="E456" s="304">
        <v>4399.9949999999999</v>
      </c>
      <c r="F456" s="305" t="s">
        <v>929</v>
      </c>
    </row>
    <row r="457" spans="1:6" ht="18.95" customHeight="1" x14ac:dyDescent="0.2">
      <c r="A457" s="301" t="s">
        <v>926</v>
      </c>
      <c r="B457" s="301" t="s">
        <v>927</v>
      </c>
      <c r="C457" s="302" t="s">
        <v>1036</v>
      </c>
      <c r="D457" s="303" t="s">
        <v>483</v>
      </c>
      <c r="E457" s="304">
        <v>2242</v>
      </c>
      <c r="F457" s="305" t="s">
        <v>929</v>
      </c>
    </row>
    <row r="458" spans="1:6" ht="18.95" customHeight="1" x14ac:dyDescent="0.2">
      <c r="A458" s="301" t="s">
        <v>926</v>
      </c>
      <c r="B458" s="301" t="s">
        <v>927</v>
      </c>
      <c r="C458" s="302" t="s">
        <v>1037</v>
      </c>
      <c r="D458" s="303" t="s">
        <v>483</v>
      </c>
      <c r="E458" s="304">
        <v>1982.4</v>
      </c>
      <c r="F458" s="305" t="s">
        <v>929</v>
      </c>
    </row>
    <row r="459" spans="1:6" ht="24" x14ac:dyDescent="0.2">
      <c r="A459" s="301" t="s">
        <v>926</v>
      </c>
      <c r="B459" s="301" t="s">
        <v>927</v>
      </c>
      <c r="C459" s="302" t="s">
        <v>1038</v>
      </c>
      <c r="D459" s="303" t="s">
        <v>483</v>
      </c>
      <c r="E459" s="304">
        <v>2006</v>
      </c>
      <c r="F459" s="305" t="s">
        <v>929</v>
      </c>
    </row>
    <row r="460" spans="1:6" ht="15" customHeight="1" x14ac:dyDescent="0.2">
      <c r="A460" s="301" t="s">
        <v>926</v>
      </c>
      <c r="B460" s="301" t="s">
        <v>927</v>
      </c>
      <c r="C460" s="302" t="s">
        <v>1039</v>
      </c>
      <c r="D460" s="303" t="s">
        <v>483</v>
      </c>
      <c r="E460" s="304">
        <v>3186</v>
      </c>
      <c r="F460" s="305" t="s">
        <v>929</v>
      </c>
    </row>
    <row r="461" spans="1:6" ht="24" x14ac:dyDescent="0.2">
      <c r="A461" s="301" t="s">
        <v>926</v>
      </c>
      <c r="B461" s="301" t="s">
        <v>927</v>
      </c>
      <c r="C461" s="302" t="s">
        <v>1040</v>
      </c>
      <c r="D461" s="303" t="s">
        <v>483</v>
      </c>
      <c r="E461" s="304">
        <v>2908.2525000000001</v>
      </c>
      <c r="F461" s="305" t="s">
        <v>929</v>
      </c>
    </row>
    <row r="462" spans="1:6" ht="20.25" customHeight="1" x14ac:dyDescent="0.2">
      <c r="A462" s="301" t="s">
        <v>926</v>
      </c>
      <c r="B462" s="301" t="s">
        <v>927</v>
      </c>
      <c r="C462" s="302" t="s">
        <v>1041</v>
      </c>
      <c r="D462" s="303" t="s">
        <v>483</v>
      </c>
      <c r="E462" s="304">
        <v>4979.6000000000004</v>
      </c>
      <c r="F462" s="305" t="s">
        <v>929</v>
      </c>
    </row>
    <row r="463" spans="1:6" ht="21.75" customHeight="1" x14ac:dyDescent="0.2">
      <c r="A463" s="301" t="s">
        <v>926</v>
      </c>
      <c r="B463" s="301" t="s">
        <v>927</v>
      </c>
      <c r="C463" s="302" t="s">
        <v>1042</v>
      </c>
      <c r="D463" s="303" t="s">
        <v>483</v>
      </c>
      <c r="E463" s="304">
        <v>4248</v>
      </c>
      <c r="F463" s="305" t="s">
        <v>929</v>
      </c>
    </row>
    <row r="464" spans="1:6" ht="21.75" customHeight="1" x14ac:dyDescent="0.2">
      <c r="A464" s="301" t="s">
        <v>926</v>
      </c>
      <c r="B464" s="301" t="s">
        <v>927</v>
      </c>
      <c r="C464" s="302" t="s">
        <v>1043</v>
      </c>
      <c r="D464" s="303" t="s">
        <v>483</v>
      </c>
      <c r="E464" s="304">
        <v>2419</v>
      </c>
      <c r="F464" s="305" t="s">
        <v>929</v>
      </c>
    </row>
    <row r="465" spans="1:6" ht="15" customHeight="1" x14ac:dyDescent="0.2">
      <c r="A465" s="301" t="s">
        <v>926</v>
      </c>
      <c r="B465" s="301" t="s">
        <v>927</v>
      </c>
      <c r="C465" s="302" t="s">
        <v>1044</v>
      </c>
      <c r="D465" s="303" t="s">
        <v>483</v>
      </c>
      <c r="E465" s="304">
        <v>5015</v>
      </c>
      <c r="F465" s="305" t="s">
        <v>929</v>
      </c>
    </row>
    <row r="466" spans="1:6" ht="17.100000000000001" customHeight="1" x14ac:dyDescent="0.2">
      <c r="A466" s="301" t="s">
        <v>926</v>
      </c>
      <c r="B466" s="301" t="s">
        <v>927</v>
      </c>
      <c r="C466" s="302" t="s">
        <v>1045</v>
      </c>
      <c r="D466" s="303" t="s">
        <v>483</v>
      </c>
      <c r="E466" s="304">
        <v>4398.45</v>
      </c>
      <c r="F466" s="305" t="s">
        <v>929</v>
      </c>
    </row>
    <row r="467" spans="1:6" ht="14.1" customHeight="1" x14ac:dyDescent="0.2">
      <c r="A467" s="301" t="s">
        <v>926</v>
      </c>
      <c r="B467" s="301" t="s">
        <v>927</v>
      </c>
      <c r="C467" s="302" t="s">
        <v>1046</v>
      </c>
      <c r="D467" s="303" t="s">
        <v>483</v>
      </c>
      <c r="E467" s="304">
        <v>8142</v>
      </c>
      <c r="F467" s="305" t="s">
        <v>929</v>
      </c>
    </row>
    <row r="468" spans="1:6" ht="14.1" customHeight="1" x14ac:dyDescent="0.2">
      <c r="A468" s="301" t="s">
        <v>926</v>
      </c>
      <c r="B468" s="301" t="s">
        <v>927</v>
      </c>
      <c r="C468" s="302" t="s">
        <v>1047</v>
      </c>
      <c r="D468" s="303" t="s">
        <v>483</v>
      </c>
      <c r="E468" s="304">
        <v>6608</v>
      </c>
      <c r="F468" s="305" t="s">
        <v>929</v>
      </c>
    </row>
    <row r="469" spans="1:6" ht="15" customHeight="1" x14ac:dyDescent="0.2">
      <c r="A469" s="301" t="s">
        <v>926</v>
      </c>
      <c r="B469" s="301" t="s">
        <v>927</v>
      </c>
      <c r="C469" s="302" t="s">
        <v>1048</v>
      </c>
      <c r="D469" s="303" t="s">
        <v>483</v>
      </c>
      <c r="E469" s="304">
        <v>1899.8</v>
      </c>
      <c r="F469" s="305" t="s">
        <v>929</v>
      </c>
    </row>
    <row r="470" spans="1:6" ht="24" x14ac:dyDescent="0.2">
      <c r="A470" s="301" t="s">
        <v>926</v>
      </c>
      <c r="B470" s="301" t="s">
        <v>927</v>
      </c>
      <c r="C470" s="302" t="s">
        <v>1049</v>
      </c>
      <c r="D470" s="303" t="s">
        <v>483</v>
      </c>
      <c r="E470" s="304">
        <v>7788</v>
      </c>
      <c r="F470" s="305" t="s">
        <v>929</v>
      </c>
    </row>
    <row r="471" spans="1:6" ht="24" x14ac:dyDescent="0.2">
      <c r="A471" s="301" t="s">
        <v>926</v>
      </c>
      <c r="B471" s="301" t="s">
        <v>927</v>
      </c>
      <c r="C471" s="302" t="s">
        <v>1050</v>
      </c>
      <c r="D471" s="303" t="s">
        <v>483</v>
      </c>
      <c r="E471" s="304">
        <v>8732</v>
      </c>
      <c r="F471" s="305" t="s">
        <v>929</v>
      </c>
    </row>
    <row r="472" spans="1:6" ht="14.1" customHeight="1" x14ac:dyDescent="0.2">
      <c r="A472" s="301" t="s">
        <v>926</v>
      </c>
      <c r="B472" s="301" t="s">
        <v>927</v>
      </c>
      <c r="C472" s="302" t="s">
        <v>1051</v>
      </c>
      <c r="D472" s="303" t="s">
        <v>483</v>
      </c>
      <c r="E472" s="304">
        <v>1911.01</v>
      </c>
      <c r="F472" s="305" t="s">
        <v>929</v>
      </c>
    </row>
    <row r="473" spans="1:6" ht="14.1" customHeight="1" x14ac:dyDescent="0.2">
      <c r="A473" s="301" t="s">
        <v>926</v>
      </c>
      <c r="B473" s="301" t="s">
        <v>927</v>
      </c>
      <c r="C473" s="302" t="s">
        <v>1052</v>
      </c>
      <c r="D473" s="303" t="s">
        <v>483</v>
      </c>
      <c r="E473" s="304">
        <v>7670</v>
      </c>
      <c r="F473" s="305" t="s">
        <v>929</v>
      </c>
    </row>
    <row r="474" spans="1:6" ht="15.95" customHeight="1" x14ac:dyDescent="0.2">
      <c r="A474" s="301" t="s">
        <v>926</v>
      </c>
      <c r="B474" s="301" t="s">
        <v>927</v>
      </c>
      <c r="C474" s="302" t="s">
        <v>1053</v>
      </c>
      <c r="D474" s="303" t="s">
        <v>483</v>
      </c>
      <c r="E474" s="304">
        <v>14.75</v>
      </c>
      <c r="F474" s="305" t="s">
        <v>929</v>
      </c>
    </row>
    <row r="475" spans="1:6" ht="15.95" customHeight="1" x14ac:dyDescent="0.2">
      <c r="A475" s="301" t="s">
        <v>926</v>
      </c>
      <c r="B475" s="301" t="s">
        <v>927</v>
      </c>
      <c r="C475" s="302" t="s">
        <v>1054</v>
      </c>
      <c r="D475" s="303" t="s">
        <v>483</v>
      </c>
      <c r="E475" s="304">
        <v>233.64</v>
      </c>
      <c r="F475" s="305" t="s">
        <v>929</v>
      </c>
    </row>
    <row r="476" spans="1:6" ht="15" customHeight="1" x14ac:dyDescent="0.2">
      <c r="A476" s="309" t="s">
        <v>1055</v>
      </c>
      <c r="B476" s="309" t="s">
        <v>1056</v>
      </c>
      <c r="C476" s="310" t="s">
        <v>1057</v>
      </c>
      <c r="D476" s="311" t="s">
        <v>881</v>
      </c>
      <c r="E476" s="312">
        <v>250</v>
      </c>
      <c r="F476" s="313" t="s">
        <v>1058</v>
      </c>
    </row>
    <row r="477" spans="1:6" x14ac:dyDescent="0.2">
      <c r="A477" s="309" t="s">
        <v>1055</v>
      </c>
      <c r="B477" s="309" t="s">
        <v>1056</v>
      </c>
      <c r="C477" s="310" t="s">
        <v>1059</v>
      </c>
      <c r="D477" s="311" t="s">
        <v>483</v>
      </c>
      <c r="E477" s="312">
        <v>362.25</v>
      </c>
      <c r="F477" s="313" t="s">
        <v>1060</v>
      </c>
    </row>
    <row r="478" spans="1:6" ht="15" customHeight="1" x14ac:dyDescent="0.2">
      <c r="A478" s="309" t="s">
        <v>1055</v>
      </c>
      <c r="B478" s="309" t="s">
        <v>1056</v>
      </c>
      <c r="C478" s="310" t="s">
        <v>1061</v>
      </c>
      <c r="D478" s="311" t="s">
        <v>483</v>
      </c>
      <c r="E478" s="312">
        <v>402.67669999999998</v>
      </c>
      <c r="F478" s="313" t="s">
        <v>1058</v>
      </c>
    </row>
    <row r="479" spans="1:6" x14ac:dyDescent="0.2">
      <c r="A479" s="309" t="s">
        <v>1055</v>
      </c>
      <c r="B479" s="309" t="s">
        <v>1056</v>
      </c>
      <c r="C479" s="314" t="s">
        <v>1062</v>
      </c>
      <c r="D479" s="315" t="s">
        <v>483</v>
      </c>
      <c r="E479" s="316">
        <v>475.16</v>
      </c>
      <c r="F479" s="313" t="s">
        <v>1060</v>
      </c>
    </row>
    <row r="480" spans="1:6" ht="15.95" customHeight="1" x14ac:dyDescent="0.2">
      <c r="A480" s="309" t="s">
        <v>1055</v>
      </c>
      <c r="B480" s="309" t="s">
        <v>1056</v>
      </c>
      <c r="C480" s="310" t="s">
        <v>1063</v>
      </c>
      <c r="D480" s="311" t="s">
        <v>483</v>
      </c>
      <c r="E480" s="312">
        <v>466.1</v>
      </c>
      <c r="F480" s="313" t="s">
        <v>1058</v>
      </c>
    </row>
    <row r="481" spans="1:6" x14ac:dyDescent="0.2">
      <c r="A481" s="309" t="s">
        <v>1055</v>
      </c>
      <c r="B481" s="309" t="s">
        <v>1056</v>
      </c>
      <c r="C481" s="310" t="s">
        <v>1064</v>
      </c>
      <c r="D481" s="311" t="s">
        <v>483</v>
      </c>
      <c r="E481" s="312">
        <v>475.16</v>
      </c>
      <c r="F481" s="313" t="s">
        <v>1060</v>
      </c>
    </row>
    <row r="482" spans="1:6" ht="17.100000000000001" customHeight="1" x14ac:dyDescent="0.2">
      <c r="A482" s="309" t="s">
        <v>1055</v>
      </c>
      <c r="B482" s="309" t="s">
        <v>1056</v>
      </c>
      <c r="C482" s="310" t="s">
        <v>1065</v>
      </c>
      <c r="D482" s="311" t="s">
        <v>800</v>
      </c>
      <c r="E482" s="312">
        <v>148</v>
      </c>
      <c r="F482" s="313" t="s">
        <v>1058</v>
      </c>
    </row>
    <row r="483" spans="1:6" x14ac:dyDescent="0.2">
      <c r="A483" s="309" t="s">
        <v>1055</v>
      </c>
      <c r="B483" s="309" t="s">
        <v>1056</v>
      </c>
      <c r="C483" s="310" t="s">
        <v>1066</v>
      </c>
      <c r="D483" s="311" t="s">
        <v>800</v>
      </c>
      <c r="E483" s="312">
        <v>393.75</v>
      </c>
      <c r="F483" s="313" t="s">
        <v>1060</v>
      </c>
    </row>
    <row r="484" spans="1:6" x14ac:dyDescent="0.2">
      <c r="A484" s="309" t="s">
        <v>1055</v>
      </c>
      <c r="B484" s="309" t="s">
        <v>1056</v>
      </c>
      <c r="C484" s="310" t="s">
        <v>1067</v>
      </c>
      <c r="D484" s="311" t="s">
        <v>483</v>
      </c>
      <c r="E484" s="312">
        <v>1535.12</v>
      </c>
      <c r="F484" s="313" t="s">
        <v>1060</v>
      </c>
    </row>
    <row r="485" spans="1:6" x14ac:dyDescent="0.2">
      <c r="A485" s="309" t="s">
        <v>1055</v>
      </c>
      <c r="B485" s="309" t="s">
        <v>1056</v>
      </c>
      <c r="C485" s="310" t="s">
        <v>1068</v>
      </c>
      <c r="D485" s="311" t="s">
        <v>483</v>
      </c>
      <c r="E485" s="312">
        <v>1300.95</v>
      </c>
      <c r="F485" s="313" t="s">
        <v>1058</v>
      </c>
    </row>
    <row r="486" spans="1:6" x14ac:dyDescent="0.2">
      <c r="A486" s="309" t="s">
        <v>1055</v>
      </c>
      <c r="B486" s="309" t="s">
        <v>1056</v>
      </c>
      <c r="C486" s="310" t="s">
        <v>1069</v>
      </c>
      <c r="D486" s="311" t="s">
        <v>483</v>
      </c>
      <c r="E486" s="312">
        <v>299.72000000000003</v>
      </c>
      <c r="F486" s="313" t="s">
        <v>1060</v>
      </c>
    </row>
    <row r="487" spans="1:6" x14ac:dyDescent="0.2">
      <c r="A487" s="309" t="s">
        <v>1055</v>
      </c>
      <c r="B487" s="309" t="s">
        <v>1056</v>
      </c>
      <c r="C487" s="310" t="s">
        <v>1070</v>
      </c>
      <c r="D487" s="311" t="s">
        <v>483</v>
      </c>
      <c r="E487" s="312">
        <v>236</v>
      </c>
      <c r="F487" s="313" t="s">
        <v>1058</v>
      </c>
    </row>
    <row r="488" spans="1:6" x14ac:dyDescent="0.2">
      <c r="A488" s="309" t="s">
        <v>1055</v>
      </c>
      <c r="B488" s="309" t="s">
        <v>1056</v>
      </c>
      <c r="C488" s="310" t="s">
        <v>1071</v>
      </c>
      <c r="D488" s="311" t="s">
        <v>483</v>
      </c>
      <c r="E488" s="312">
        <v>131.58000000000001</v>
      </c>
      <c r="F488" s="313" t="s">
        <v>1060</v>
      </c>
    </row>
    <row r="489" spans="1:6" ht="21.95" customHeight="1" x14ac:dyDescent="0.2">
      <c r="A489" s="309" t="s">
        <v>1055</v>
      </c>
      <c r="B489" s="309" t="s">
        <v>1056</v>
      </c>
      <c r="C489" s="310" t="s">
        <v>1072</v>
      </c>
      <c r="D489" s="311" t="s">
        <v>483</v>
      </c>
      <c r="E489" s="312">
        <v>136.29</v>
      </c>
      <c r="F489" s="313" t="s">
        <v>1058</v>
      </c>
    </row>
    <row r="490" spans="1:6" ht="24.75" customHeight="1" x14ac:dyDescent="0.2">
      <c r="A490" s="309" t="s">
        <v>1055</v>
      </c>
      <c r="B490" s="309" t="s">
        <v>1056</v>
      </c>
      <c r="C490" s="310" t="s">
        <v>1073</v>
      </c>
      <c r="D490" s="311" t="s">
        <v>483</v>
      </c>
      <c r="E490" s="312">
        <v>74.34</v>
      </c>
      <c r="F490" s="313" t="s">
        <v>1058</v>
      </c>
    </row>
    <row r="491" spans="1:6" ht="27.75" customHeight="1" x14ac:dyDescent="0.2">
      <c r="A491" s="309" t="s">
        <v>1055</v>
      </c>
      <c r="B491" s="309" t="s">
        <v>1056</v>
      </c>
      <c r="C491" s="310" t="s">
        <v>1074</v>
      </c>
      <c r="D491" s="311" t="s">
        <v>483</v>
      </c>
      <c r="E491" s="312">
        <v>52.4983</v>
      </c>
      <c r="F491" s="313" t="s">
        <v>1058</v>
      </c>
    </row>
    <row r="492" spans="1:6" ht="24.95" customHeight="1" x14ac:dyDescent="0.2">
      <c r="A492" s="309" t="s">
        <v>1055</v>
      </c>
      <c r="B492" s="309" t="s">
        <v>1056</v>
      </c>
      <c r="C492" s="310" t="s">
        <v>1075</v>
      </c>
      <c r="D492" s="311" t="s">
        <v>483</v>
      </c>
      <c r="E492" s="312">
        <v>61.95</v>
      </c>
      <c r="F492" s="313" t="s">
        <v>1060</v>
      </c>
    </row>
    <row r="493" spans="1:6" ht="20.100000000000001" customHeight="1" x14ac:dyDescent="0.2">
      <c r="A493" s="309" t="s">
        <v>1055</v>
      </c>
      <c r="B493" s="309" t="s">
        <v>1056</v>
      </c>
      <c r="C493" s="310" t="s">
        <v>1076</v>
      </c>
      <c r="D493" s="311" t="s">
        <v>483</v>
      </c>
      <c r="E493" s="312">
        <v>94.352699999999999</v>
      </c>
      <c r="F493" s="313" t="s">
        <v>1058</v>
      </c>
    </row>
    <row r="494" spans="1:6" ht="21" customHeight="1" x14ac:dyDescent="0.2">
      <c r="A494" s="309" t="s">
        <v>1055</v>
      </c>
      <c r="B494" s="309" t="s">
        <v>1056</v>
      </c>
      <c r="C494" s="310" t="s">
        <v>1077</v>
      </c>
      <c r="D494" s="311" t="s">
        <v>483</v>
      </c>
      <c r="E494" s="312">
        <v>131.58199999999999</v>
      </c>
      <c r="F494" s="313" t="s">
        <v>1060</v>
      </c>
    </row>
    <row r="495" spans="1:6" ht="22.5" customHeight="1" x14ac:dyDescent="0.2">
      <c r="A495" s="309" t="s">
        <v>1055</v>
      </c>
      <c r="B495" s="309" t="s">
        <v>1056</v>
      </c>
      <c r="C495" s="310" t="s">
        <v>1078</v>
      </c>
      <c r="D495" s="311" t="s">
        <v>483</v>
      </c>
      <c r="E495" s="312">
        <v>94.352699999999999</v>
      </c>
      <c r="F495" s="313" t="s">
        <v>1058</v>
      </c>
    </row>
    <row r="496" spans="1:6" ht="21" customHeight="1" x14ac:dyDescent="0.2">
      <c r="A496" s="309" t="s">
        <v>1055</v>
      </c>
      <c r="B496" s="309" t="s">
        <v>1056</v>
      </c>
      <c r="C496" s="310" t="s">
        <v>1079</v>
      </c>
      <c r="D496" s="311" t="s">
        <v>483</v>
      </c>
      <c r="E496" s="312">
        <v>131.58199999999999</v>
      </c>
      <c r="F496" s="313" t="s">
        <v>1060</v>
      </c>
    </row>
    <row r="497" spans="1:6" ht="21" customHeight="1" x14ac:dyDescent="0.2">
      <c r="A497" s="309" t="s">
        <v>1055</v>
      </c>
      <c r="B497" s="309" t="s">
        <v>1056</v>
      </c>
      <c r="C497" s="310" t="s">
        <v>1080</v>
      </c>
      <c r="D497" s="311" t="s">
        <v>483</v>
      </c>
      <c r="E497" s="312">
        <v>43.365299999999998</v>
      </c>
      <c r="F497" s="313" t="s">
        <v>1058</v>
      </c>
    </row>
    <row r="498" spans="1:6" ht="23.25" customHeight="1" x14ac:dyDescent="0.2">
      <c r="A498" s="309" t="s">
        <v>1055</v>
      </c>
      <c r="B498" s="309" t="s">
        <v>1056</v>
      </c>
      <c r="C498" s="310" t="s">
        <v>1081</v>
      </c>
      <c r="D498" s="311" t="s">
        <v>483</v>
      </c>
      <c r="E498" s="312">
        <v>78.75</v>
      </c>
      <c r="F498" s="313" t="s">
        <v>1060</v>
      </c>
    </row>
    <row r="499" spans="1:6" ht="23.25" customHeight="1" x14ac:dyDescent="0.2">
      <c r="A499" s="309" t="s">
        <v>1055</v>
      </c>
      <c r="B499" s="309" t="s">
        <v>1056</v>
      </c>
      <c r="C499" s="310" t="s">
        <v>1082</v>
      </c>
      <c r="D499" s="311" t="s">
        <v>483</v>
      </c>
      <c r="E499" s="312">
        <v>73</v>
      </c>
      <c r="F499" s="313" t="s">
        <v>1058</v>
      </c>
    </row>
    <row r="500" spans="1:6" ht="15" customHeight="1" x14ac:dyDescent="0.2">
      <c r="A500" s="309" t="s">
        <v>1055</v>
      </c>
      <c r="B500" s="309" t="s">
        <v>1056</v>
      </c>
      <c r="C500" s="310" t="s">
        <v>1083</v>
      </c>
      <c r="D500" s="311" t="s">
        <v>483</v>
      </c>
      <c r="E500" s="312">
        <v>723.70500000000004</v>
      </c>
      <c r="F500" s="313" t="s">
        <v>1060</v>
      </c>
    </row>
    <row r="501" spans="1:6" ht="22.5" customHeight="1" x14ac:dyDescent="0.2">
      <c r="A501" s="309" t="s">
        <v>1055</v>
      </c>
      <c r="B501" s="309" t="s">
        <v>1056</v>
      </c>
      <c r="C501" s="310" t="s">
        <v>1084</v>
      </c>
      <c r="D501" s="311" t="s">
        <v>483</v>
      </c>
      <c r="E501" s="312">
        <v>224.2</v>
      </c>
      <c r="F501" s="313" t="s">
        <v>1058</v>
      </c>
    </row>
    <row r="502" spans="1:6" ht="26.25" customHeight="1" x14ac:dyDescent="0.2">
      <c r="A502" s="309" t="s">
        <v>1055</v>
      </c>
      <c r="B502" s="309" t="s">
        <v>1056</v>
      </c>
      <c r="C502" s="310" t="s">
        <v>1085</v>
      </c>
      <c r="D502" s="311" t="s">
        <v>483</v>
      </c>
      <c r="E502" s="312">
        <v>433.65</v>
      </c>
      <c r="F502" s="313" t="s">
        <v>1060</v>
      </c>
    </row>
    <row r="503" spans="1:6" ht="18.95" customHeight="1" x14ac:dyDescent="0.2">
      <c r="A503" s="309" t="s">
        <v>1055</v>
      </c>
      <c r="B503" s="309" t="s">
        <v>1056</v>
      </c>
      <c r="C503" s="310" t="s">
        <v>1086</v>
      </c>
      <c r="D503" s="311" t="s">
        <v>483</v>
      </c>
      <c r="E503" s="312">
        <v>224.2</v>
      </c>
      <c r="F503" s="313" t="s">
        <v>1058</v>
      </c>
    </row>
    <row r="504" spans="1:6" ht="17.100000000000001" customHeight="1" x14ac:dyDescent="0.2">
      <c r="A504" s="309" t="s">
        <v>1055</v>
      </c>
      <c r="B504" s="309" t="s">
        <v>1056</v>
      </c>
      <c r="C504" s="310" t="s">
        <v>1087</v>
      </c>
      <c r="D504" s="311" t="s">
        <v>483</v>
      </c>
      <c r="E504" s="312">
        <v>433.65</v>
      </c>
      <c r="F504" s="313" t="s">
        <v>1060</v>
      </c>
    </row>
    <row r="505" spans="1:6" ht="29.25" customHeight="1" x14ac:dyDescent="0.2">
      <c r="A505" s="309" t="s">
        <v>1055</v>
      </c>
      <c r="B505" s="309" t="s">
        <v>1056</v>
      </c>
      <c r="C505" s="310" t="s">
        <v>1088</v>
      </c>
      <c r="D505" s="311" t="s">
        <v>483</v>
      </c>
      <c r="E505" s="312">
        <v>224.2</v>
      </c>
      <c r="F505" s="313" t="s">
        <v>1058</v>
      </c>
    </row>
    <row r="506" spans="1:6" ht="31.5" customHeight="1" x14ac:dyDescent="0.2">
      <c r="A506" s="309" t="s">
        <v>1055</v>
      </c>
      <c r="B506" s="309" t="s">
        <v>1056</v>
      </c>
      <c r="C506" s="310" t="s">
        <v>1089</v>
      </c>
      <c r="D506" s="311" t="s">
        <v>483</v>
      </c>
      <c r="E506" s="312">
        <v>433.65</v>
      </c>
      <c r="F506" s="313" t="s">
        <v>1060</v>
      </c>
    </row>
    <row r="507" spans="1:6" ht="24.75" customHeight="1" x14ac:dyDescent="0.2">
      <c r="A507" s="309" t="s">
        <v>1055</v>
      </c>
      <c r="B507" s="309" t="s">
        <v>1056</v>
      </c>
      <c r="C507" s="310" t="s">
        <v>1090</v>
      </c>
      <c r="D507" s="311" t="s">
        <v>483</v>
      </c>
      <c r="E507" s="312">
        <v>99.12</v>
      </c>
      <c r="F507" s="313" t="s">
        <v>1058</v>
      </c>
    </row>
    <row r="508" spans="1:6" x14ac:dyDescent="0.2">
      <c r="A508" s="309" t="s">
        <v>1055</v>
      </c>
      <c r="B508" s="309" t="s">
        <v>1056</v>
      </c>
      <c r="C508" s="310" t="s">
        <v>1091</v>
      </c>
      <c r="D508" s="311" t="s">
        <v>483</v>
      </c>
      <c r="E508" s="312">
        <v>384.09</v>
      </c>
      <c r="F508" s="313" t="s">
        <v>1058</v>
      </c>
    </row>
    <row r="509" spans="1:6" ht="36.75" customHeight="1" x14ac:dyDescent="0.2">
      <c r="A509" s="309" t="s">
        <v>1055</v>
      </c>
      <c r="B509" s="309" t="s">
        <v>1056</v>
      </c>
      <c r="C509" s="310" t="s">
        <v>1092</v>
      </c>
      <c r="D509" s="311" t="s">
        <v>483</v>
      </c>
      <c r="E509" s="312">
        <v>3669.75</v>
      </c>
      <c r="F509" s="313" t="s">
        <v>1058</v>
      </c>
    </row>
    <row r="510" spans="1:6" ht="37.5" customHeight="1" x14ac:dyDescent="0.2">
      <c r="A510" s="309" t="s">
        <v>1055</v>
      </c>
      <c r="B510" s="309" t="s">
        <v>1056</v>
      </c>
      <c r="C510" s="310" t="s">
        <v>1093</v>
      </c>
      <c r="D510" s="311" t="s">
        <v>881</v>
      </c>
      <c r="E510" s="312">
        <v>183.75</v>
      </c>
      <c r="F510" s="313" t="s">
        <v>1058</v>
      </c>
    </row>
    <row r="511" spans="1:6" ht="34.5" customHeight="1" x14ac:dyDescent="0.2">
      <c r="A511" s="309" t="s">
        <v>1055</v>
      </c>
      <c r="B511" s="309" t="s">
        <v>1056</v>
      </c>
      <c r="C511" s="310" t="s">
        <v>1094</v>
      </c>
      <c r="D511" s="311" t="s">
        <v>483</v>
      </c>
      <c r="E511" s="312">
        <v>255.86</v>
      </c>
      <c r="F511" s="313" t="s">
        <v>1060</v>
      </c>
    </row>
    <row r="512" spans="1:6" ht="30.75" customHeight="1" x14ac:dyDescent="0.2">
      <c r="A512" s="309" t="s">
        <v>1055</v>
      </c>
      <c r="B512" s="309" t="s">
        <v>1056</v>
      </c>
      <c r="C512" s="310" t="s">
        <v>1095</v>
      </c>
      <c r="D512" s="311" t="s">
        <v>483</v>
      </c>
      <c r="E512" s="312">
        <v>548.26</v>
      </c>
      <c r="F512" s="313" t="s">
        <v>1060</v>
      </c>
    </row>
    <row r="513" spans="1:6" ht="35.25" customHeight="1" x14ac:dyDescent="0.2">
      <c r="A513" s="309" t="s">
        <v>1055</v>
      </c>
      <c r="B513" s="309" t="s">
        <v>1056</v>
      </c>
      <c r="C513" s="310" t="s">
        <v>1096</v>
      </c>
      <c r="D513" s="311" t="s">
        <v>483</v>
      </c>
      <c r="E513" s="312">
        <v>3422</v>
      </c>
      <c r="F513" s="313" t="s">
        <v>1058</v>
      </c>
    </row>
    <row r="514" spans="1:6" ht="24.75" customHeight="1" x14ac:dyDescent="0.2">
      <c r="A514" s="162" t="s">
        <v>128</v>
      </c>
      <c r="B514" s="162" t="s">
        <v>1097</v>
      </c>
      <c r="C514" s="163" t="s">
        <v>1098</v>
      </c>
      <c r="D514" s="164" t="s">
        <v>903</v>
      </c>
      <c r="E514" s="165">
        <v>1500</v>
      </c>
      <c r="F514" s="202" t="s">
        <v>1099</v>
      </c>
    </row>
    <row r="515" spans="1:6" ht="27" customHeight="1" x14ac:dyDescent="0.2">
      <c r="A515" s="162" t="s">
        <v>128</v>
      </c>
      <c r="B515" s="162" t="s">
        <v>1097</v>
      </c>
      <c r="C515" s="163" t="s">
        <v>1098</v>
      </c>
      <c r="D515" s="164" t="s">
        <v>903</v>
      </c>
      <c r="E515" s="165">
        <v>2050</v>
      </c>
      <c r="F515" s="202" t="s">
        <v>1099</v>
      </c>
    </row>
    <row r="516" spans="1:6" ht="27.75" customHeight="1" x14ac:dyDescent="0.2">
      <c r="A516" s="162" t="s">
        <v>128</v>
      </c>
      <c r="B516" s="162" t="s">
        <v>1097</v>
      </c>
      <c r="C516" s="163" t="s">
        <v>1100</v>
      </c>
      <c r="D516" s="164" t="s">
        <v>903</v>
      </c>
      <c r="E516" s="165">
        <v>3500</v>
      </c>
      <c r="F516" s="202" t="s">
        <v>1099</v>
      </c>
    </row>
    <row r="517" spans="1:6" ht="32.25" customHeight="1" x14ac:dyDescent="0.2">
      <c r="A517" s="162" t="s">
        <v>128</v>
      </c>
      <c r="B517" s="162" t="s">
        <v>1097</v>
      </c>
      <c r="C517" s="163" t="s">
        <v>1101</v>
      </c>
      <c r="D517" s="164" t="s">
        <v>903</v>
      </c>
      <c r="E517" s="165">
        <v>2100</v>
      </c>
      <c r="F517" s="202" t="s">
        <v>1099</v>
      </c>
    </row>
    <row r="518" spans="1:6" x14ac:dyDescent="0.2">
      <c r="A518" s="162" t="s">
        <v>268</v>
      </c>
      <c r="B518" s="162" t="s">
        <v>1102</v>
      </c>
      <c r="C518" s="163" t="s">
        <v>268</v>
      </c>
      <c r="D518" s="164" t="s">
        <v>1103</v>
      </c>
      <c r="E518" s="165">
        <v>0</v>
      </c>
      <c r="F518" s="202" t="s">
        <v>1104</v>
      </c>
    </row>
    <row r="519" spans="1:6" x14ac:dyDescent="0.2">
      <c r="A519" s="162" t="s">
        <v>269</v>
      </c>
      <c r="B519" s="162" t="s">
        <v>1102</v>
      </c>
      <c r="C519" s="163" t="s">
        <v>269</v>
      </c>
      <c r="D519" s="164" t="s">
        <v>1103</v>
      </c>
      <c r="E519" s="165">
        <v>0</v>
      </c>
      <c r="F519" s="202" t="s">
        <v>1105</v>
      </c>
    </row>
    <row r="520" spans="1:6" x14ac:dyDescent="0.2">
      <c r="A520" s="162" t="s">
        <v>270</v>
      </c>
      <c r="B520" s="162" t="s">
        <v>1102</v>
      </c>
      <c r="C520" s="163" t="s">
        <v>270</v>
      </c>
      <c r="D520" s="164" t="s">
        <v>1103</v>
      </c>
      <c r="E520" s="165">
        <v>0</v>
      </c>
      <c r="F520" s="202" t="s">
        <v>1106</v>
      </c>
    </row>
    <row r="539" spans="1:4" ht="15" x14ac:dyDescent="0.25">
      <c r="A539" s="317" t="s">
        <v>0</v>
      </c>
      <c r="B539" s="318"/>
      <c r="C539" s="318"/>
      <c r="D539" s="318"/>
    </row>
    <row r="540" spans="1:4" ht="15" x14ac:dyDescent="0.25">
      <c r="A540" s="320" t="s">
        <v>191</v>
      </c>
      <c r="B540" s="318" t="s">
        <v>481</v>
      </c>
      <c r="C540" s="318"/>
      <c r="D540" s="318"/>
    </row>
    <row r="541" spans="1:4" ht="15" x14ac:dyDescent="0.25">
      <c r="A541" s="320" t="s">
        <v>182</v>
      </c>
      <c r="B541" s="318" t="s">
        <v>486</v>
      </c>
      <c r="C541" s="318"/>
      <c r="D541" s="318"/>
    </row>
    <row r="542" spans="1:4" ht="15" x14ac:dyDescent="0.25">
      <c r="A542" s="320" t="s">
        <v>206</v>
      </c>
      <c r="B542" s="318" t="s">
        <v>508</v>
      </c>
      <c r="C542" s="318"/>
      <c r="D542" s="318"/>
    </row>
    <row r="543" spans="1:4" ht="15" x14ac:dyDescent="0.25">
      <c r="A543" s="320" t="s">
        <v>268</v>
      </c>
      <c r="B543" s="318" t="s">
        <v>1102</v>
      </c>
      <c r="C543" s="318"/>
      <c r="D543" s="318"/>
    </row>
    <row r="544" spans="1:4" ht="15" x14ac:dyDescent="0.25">
      <c r="A544" s="320" t="s">
        <v>269</v>
      </c>
      <c r="B544" s="318" t="s">
        <v>1102</v>
      </c>
      <c r="C544" s="318"/>
      <c r="D544" s="318"/>
    </row>
    <row r="545" spans="1:4" ht="15" x14ac:dyDescent="0.25">
      <c r="A545" s="320" t="s">
        <v>518</v>
      </c>
      <c r="B545" s="318" t="s">
        <v>519</v>
      </c>
      <c r="C545" s="318"/>
      <c r="D545" s="318"/>
    </row>
    <row r="546" spans="1:4" ht="15" x14ac:dyDescent="0.25">
      <c r="A546" s="320" t="s">
        <v>275</v>
      </c>
      <c r="B546" s="318" t="s">
        <v>526</v>
      </c>
      <c r="C546" s="318"/>
      <c r="D546" s="318"/>
    </row>
    <row r="547" spans="1:4" ht="15" x14ac:dyDescent="0.25">
      <c r="A547" s="320" t="s">
        <v>263</v>
      </c>
      <c r="B547" s="318" t="s">
        <v>537</v>
      </c>
      <c r="C547" s="318"/>
      <c r="D547" s="318"/>
    </row>
    <row r="548" spans="1:4" ht="15" x14ac:dyDescent="0.25">
      <c r="A548" s="320" t="s">
        <v>627</v>
      </c>
      <c r="B548" s="318" t="s">
        <v>628</v>
      </c>
      <c r="C548" s="318"/>
      <c r="D548" s="318"/>
    </row>
    <row r="549" spans="1:4" ht="15" x14ac:dyDescent="0.25">
      <c r="A549" s="320" t="s">
        <v>452</v>
      </c>
      <c r="B549" s="318" t="s">
        <v>635</v>
      </c>
      <c r="C549" s="318"/>
      <c r="D549" s="318"/>
    </row>
    <row r="550" spans="1:4" ht="15" x14ac:dyDescent="0.25">
      <c r="A550" s="320" t="s">
        <v>639</v>
      </c>
      <c r="B550" s="318" t="s">
        <v>640</v>
      </c>
      <c r="C550" s="318"/>
      <c r="D550" s="318"/>
    </row>
    <row r="551" spans="1:4" ht="15" x14ac:dyDescent="0.25">
      <c r="A551" s="320" t="s">
        <v>235</v>
      </c>
      <c r="B551" s="318" t="s">
        <v>645</v>
      </c>
      <c r="C551" s="318"/>
      <c r="D551" s="318"/>
    </row>
    <row r="552" spans="1:4" ht="15" x14ac:dyDescent="0.25">
      <c r="A552" s="320" t="s">
        <v>222</v>
      </c>
      <c r="B552" s="318" t="s">
        <v>657</v>
      </c>
      <c r="C552" s="318"/>
      <c r="D552" s="318"/>
    </row>
    <row r="553" spans="1:4" ht="15" x14ac:dyDescent="0.25">
      <c r="A553" s="320" t="s">
        <v>127</v>
      </c>
      <c r="B553" s="318" t="s">
        <v>690</v>
      </c>
      <c r="C553" s="318"/>
      <c r="D553" s="318"/>
    </row>
    <row r="554" spans="1:4" ht="15" x14ac:dyDescent="0.25">
      <c r="A554" s="320" t="s">
        <v>203</v>
      </c>
      <c r="B554" s="318" t="s">
        <v>693</v>
      </c>
      <c r="C554" s="318"/>
      <c r="D554" s="318"/>
    </row>
    <row r="555" spans="1:4" ht="15" x14ac:dyDescent="0.25">
      <c r="A555" s="320" t="s">
        <v>157</v>
      </c>
      <c r="B555" s="318" t="s">
        <v>703</v>
      </c>
      <c r="C555" s="318"/>
      <c r="D555" s="318"/>
    </row>
    <row r="556" spans="1:4" ht="15" x14ac:dyDescent="0.25">
      <c r="A556" s="320" t="s">
        <v>707</v>
      </c>
      <c r="B556" s="318" t="s">
        <v>703</v>
      </c>
      <c r="C556" s="318"/>
      <c r="D556" s="318"/>
    </row>
    <row r="557" spans="1:4" ht="15" x14ac:dyDescent="0.25">
      <c r="A557" s="320" t="s">
        <v>156</v>
      </c>
      <c r="B557" s="318" t="s">
        <v>703</v>
      </c>
      <c r="C557" s="318"/>
    </row>
    <row r="558" spans="1:4" ht="15" x14ac:dyDescent="0.25">
      <c r="A558" s="320" t="s">
        <v>714</v>
      </c>
      <c r="B558" s="318" t="s">
        <v>703</v>
      </c>
      <c r="C558" s="318"/>
    </row>
    <row r="559" spans="1:4" ht="15" x14ac:dyDescent="0.25">
      <c r="A559" s="320" t="s">
        <v>723</v>
      </c>
      <c r="B559" s="318" t="s">
        <v>703</v>
      </c>
      <c r="C559" s="318"/>
    </row>
    <row r="560" spans="1:4" ht="15" x14ac:dyDescent="0.25">
      <c r="A560" s="320" t="s">
        <v>246</v>
      </c>
      <c r="B560" s="318" t="s">
        <v>728</v>
      </c>
      <c r="C560" s="318"/>
    </row>
    <row r="561" spans="1:3" ht="15" x14ac:dyDescent="0.25">
      <c r="A561" s="320" t="s">
        <v>745</v>
      </c>
      <c r="B561" s="318" t="s">
        <v>746</v>
      </c>
      <c r="C561" s="318"/>
    </row>
    <row r="562" spans="1:3" ht="15" x14ac:dyDescent="0.25">
      <c r="A562" s="320" t="s">
        <v>256</v>
      </c>
      <c r="B562" s="318" t="s">
        <v>750</v>
      </c>
      <c r="C562" s="318"/>
    </row>
    <row r="563" spans="1:3" ht="15" x14ac:dyDescent="0.25">
      <c r="A563" s="320" t="s">
        <v>148</v>
      </c>
      <c r="B563" s="318" t="s">
        <v>777</v>
      </c>
      <c r="C563" s="318"/>
    </row>
    <row r="564" spans="1:3" ht="15" x14ac:dyDescent="0.25">
      <c r="A564" s="320" t="s">
        <v>278</v>
      </c>
      <c r="B564" s="318" t="s">
        <v>780</v>
      </c>
      <c r="C564" s="318"/>
    </row>
    <row r="565" spans="1:3" ht="15" x14ac:dyDescent="0.25">
      <c r="A565" s="320" t="s">
        <v>270</v>
      </c>
      <c r="B565" s="318" t="s">
        <v>1102</v>
      </c>
      <c r="C565" s="318"/>
    </row>
    <row r="566" spans="1:3" ht="15" x14ac:dyDescent="0.25">
      <c r="A566" s="320" t="s">
        <v>131</v>
      </c>
      <c r="B566" s="318" t="s">
        <v>786</v>
      </c>
      <c r="C566" s="318"/>
    </row>
    <row r="567" spans="1:3" ht="15" x14ac:dyDescent="0.25">
      <c r="A567" s="320" t="s">
        <v>789</v>
      </c>
      <c r="B567" s="318" t="s">
        <v>790</v>
      </c>
      <c r="C567" s="318"/>
    </row>
    <row r="568" spans="1:3" ht="15" x14ac:dyDescent="0.25">
      <c r="A568" s="320" t="s">
        <v>195</v>
      </c>
      <c r="B568" s="318" t="s">
        <v>794</v>
      </c>
      <c r="C568" s="318"/>
    </row>
    <row r="569" spans="1:3" ht="15" x14ac:dyDescent="0.25">
      <c r="A569" s="320" t="s">
        <v>209</v>
      </c>
      <c r="B569" s="318" t="s">
        <v>798</v>
      </c>
      <c r="C569" s="318"/>
    </row>
    <row r="570" spans="1:3" ht="15" x14ac:dyDescent="0.25">
      <c r="A570" s="320" t="s">
        <v>216</v>
      </c>
      <c r="B570" s="318" t="s">
        <v>802</v>
      </c>
      <c r="C570" s="318"/>
    </row>
    <row r="571" spans="1:3" ht="15" x14ac:dyDescent="0.25">
      <c r="A571" s="320" t="s">
        <v>383</v>
      </c>
      <c r="B571" s="318" t="s">
        <v>807</v>
      </c>
      <c r="C571" s="318"/>
    </row>
    <row r="572" spans="1:3" ht="15" x14ac:dyDescent="0.25">
      <c r="A572" s="320" t="s">
        <v>215</v>
      </c>
      <c r="B572" s="318" t="s">
        <v>836</v>
      </c>
      <c r="C572" s="318"/>
    </row>
    <row r="573" spans="1:3" ht="15" x14ac:dyDescent="0.25">
      <c r="A573" s="320" t="s">
        <v>250</v>
      </c>
      <c r="B573" s="318" t="s">
        <v>843</v>
      </c>
      <c r="C573" s="318"/>
    </row>
    <row r="574" spans="1:3" ht="15" x14ac:dyDescent="0.25">
      <c r="A574" s="320" t="s">
        <v>199</v>
      </c>
      <c r="B574" s="318" t="s">
        <v>867</v>
      </c>
      <c r="C574" s="318"/>
    </row>
    <row r="575" spans="1:3" ht="15" x14ac:dyDescent="0.25">
      <c r="A575" s="320" t="s">
        <v>218</v>
      </c>
      <c r="B575" s="318" t="s">
        <v>889</v>
      </c>
      <c r="C575" s="318"/>
    </row>
    <row r="576" spans="1:3" ht="15" x14ac:dyDescent="0.25">
      <c r="A576" s="320" t="s">
        <v>892</v>
      </c>
      <c r="B576" s="318" t="s">
        <v>893</v>
      </c>
      <c r="C576" s="318"/>
    </row>
    <row r="577" spans="1:3" ht="15" x14ac:dyDescent="0.25">
      <c r="A577" s="320" t="s">
        <v>126</v>
      </c>
      <c r="B577" s="318" t="s">
        <v>896</v>
      </c>
      <c r="C577" s="318"/>
    </row>
    <row r="578" spans="1:3" ht="15" x14ac:dyDescent="0.25">
      <c r="A578" s="320" t="s">
        <v>900</v>
      </c>
      <c r="B578" s="318" t="s">
        <v>901</v>
      </c>
      <c r="C578" s="318"/>
    </row>
    <row r="579" spans="1:3" ht="15" x14ac:dyDescent="0.25">
      <c r="A579" s="320" t="s">
        <v>905</v>
      </c>
      <c r="B579" s="318" t="s">
        <v>906</v>
      </c>
      <c r="C579" s="318"/>
    </row>
    <row r="580" spans="1:3" ht="15" x14ac:dyDescent="0.25">
      <c r="A580" s="320" t="s">
        <v>910</v>
      </c>
      <c r="B580" s="318" t="s">
        <v>911</v>
      </c>
      <c r="C580" s="318"/>
    </row>
    <row r="581" spans="1:3" ht="15" x14ac:dyDescent="0.25">
      <c r="A581" s="320" t="s">
        <v>926</v>
      </c>
      <c r="B581" s="318" t="s">
        <v>927</v>
      </c>
      <c r="C581" s="318"/>
    </row>
    <row r="582" spans="1:3" ht="15" x14ac:dyDescent="0.25">
      <c r="A582" s="320" t="s">
        <v>1055</v>
      </c>
      <c r="B582" s="318" t="s">
        <v>1056</v>
      </c>
      <c r="C582" s="318"/>
    </row>
    <row r="583" spans="1:3" ht="15" x14ac:dyDescent="0.25">
      <c r="A583" s="320" t="s">
        <v>128</v>
      </c>
      <c r="B583" s="318" t="s">
        <v>1097</v>
      </c>
      <c r="C583" s="318"/>
    </row>
    <row r="584" spans="1:3" ht="15" x14ac:dyDescent="0.25">
      <c r="A584" s="320"/>
      <c r="B584" s="318"/>
      <c r="C584" s="318"/>
    </row>
    <row r="585" spans="1:3" ht="15" x14ac:dyDescent="0.25">
      <c r="B585" s="318"/>
    </row>
    <row r="586" spans="1:3" ht="15" x14ac:dyDescent="0.25">
      <c r="B586" s="318"/>
    </row>
    <row r="587" spans="1:3" ht="15" x14ac:dyDescent="0.25">
      <c r="B587" s="318"/>
    </row>
    <row r="588" spans="1:3" ht="15" x14ac:dyDescent="0.25">
      <c r="B588" s="318"/>
    </row>
    <row r="589" spans="1:3" ht="15" x14ac:dyDescent="0.25">
      <c r="B589" s="318"/>
    </row>
    <row r="590" spans="1:3" ht="15" x14ac:dyDescent="0.25">
      <c r="B590" s="318"/>
    </row>
    <row r="591" spans="1:3" ht="15" x14ac:dyDescent="0.25">
      <c r="B591" s="318"/>
    </row>
    <row r="592" spans="1:3" ht="15" x14ac:dyDescent="0.25">
      <c r="B592" s="318"/>
    </row>
    <row r="593" spans="2:2" ht="15" x14ac:dyDescent="0.25">
      <c r="B593" s="318"/>
    </row>
    <row r="594" spans="2:2" ht="15" x14ac:dyDescent="0.25">
      <c r="B594" s="318"/>
    </row>
    <row r="595" spans="2:2" ht="15" x14ac:dyDescent="0.25">
      <c r="B595" s="318"/>
    </row>
    <row r="596" spans="2:2" ht="15" x14ac:dyDescent="0.25">
      <c r="B596" s="318"/>
    </row>
    <row r="597" spans="2:2" ht="15" x14ac:dyDescent="0.25">
      <c r="B597" s="318"/>
    </row>
    <row r="598" spans="2:2" ht="15" x14ac:dyDescent="0.25">
      <c r="B598" s="318"/>
    </row>
    <row r="599" spans="2:2" ht="15" x14ac:dyDescent="0.25">
      <c r="B599" s="318"/>
    </row>
    <row r="600" spans="2:2" ht="15" x14ac:dyDescent="0.25">
      <c r="B600" s="318"/>
    </row>
    <row r="601" spans="2:2" ht="15" x14ac:dyDescent="0.25">
      <c r="B601" s="318"/>
    </row>
    <row r="602" spans="2:2" ht="15" x14ac:dyDescent="0.25">
      <c r="B602" s="318"/>
    </row>
    <row r="603" spans="2:2" ht="15" x14ac:dyDescent="0.25">
      <c r="B603" s="318"/>
    </row>
    <row r="604" spans="2:2" ht="15" x14ac:dyDescent="0.25">
      <c r="B604" s="318"/>
    </row>
    <row r="605" spans="2:2" ht="15" x14ac:dyDescent="0.25">
      <c r="B605" s="318"/>
    </row>
    <row r="606" spans="2:2" ht="15" x14ac:dyDescent="0.25">
      <c r="B606" s="318"/>
    </row>
    <row r="607" spans="2:2" ht="15" x14ac:dyDescent="0.25">
      <c r="B607" s="318"/>
    </row>
    <row r="608" spans="2:2" ht="15" x14ac:dyDescent="0.25">
      <c r="B608" s="318"/>
    </row>
    <row r="609" spans="2:2" ht="15" x14ac:dyDescent="0.25">
      <c r="B609" s="318"/>
    </row>
    <row r="610" spans="2:2" ht="15" x14ac:dyDescent="0.25">
      <c r="B610" s="318"/>
    </row>
    <row r="611" spans="2:2" ht="15" x14ac:dyDescent="0.25">
      <c r="B611" s="318"/>
    </row>
    <row r="612" spans="2:2" ht="15" x14ac:dyDescent="0.25">
      <c r="B612" s="318"/>
    </row>
    <row r="613" spans="2:2" ht="15" x14ac:dyDescent="0.25">
      <c r="B613" s="318"/>
    </row>
    <row r="614" spans="2:2" ht="15" x14ac:dyDescent="0.25">
      <c r="B614" s="318"/>
    </row>
    <row r="615" spans="2:2" ht="15" x14ac:dyDescent="0.25">
      <c r="B615" s="318"/>
    </row>
    <row r="616" spans="2:2" ht="15" x14ac:dyDescent="0.25">
      <c r="B616" s="318"/>
    </row>
    <row r="617" spans="2:2" ht="15" x14ac:dyDescent="0.25">
      <c r="B617" s="318"/>
    </row>
    <row r="618" spans="2:2" ht="15" x14ac:dyDescent="0.25">
      <c r="B618" s="318"/>
    </row>
    <row r="619" spans="2:2" ht="15" x14ac:dyDescent="0.25">
      <c r="B619" s="318"/>
    </row>
    <row r="620" spans="2:2" ht="15" x14ac:dyDescent="0.25">
      <c r="B620" s="318"/>
    </row>
    <row r="621" spans="2:2" ht="15" x14ac:dyDescent="0.25">
      <c r="B621" s="318"/>
    </row>
    <row r="622" spans="2:2" ht="15" x14ac:dyDescent="0.25">
      <c r="B622" s="318"/>
    </row>
    <row r="623" spans="2:2" ht="15" x14ac:dyDescent="0.25">
      <c r="B623" s="318"/>
    </row>
    <row r="624" spans="2:2" ht="15" x14ac:dyDescent="0.25">
      <c r="B624" s="318"/>
    </row>
    <row r="625" spans="2:2" ht="15" x14ac:dyDescent="0.25">
      <c r="B625" s="318"/>
    </row>
    <row r="626" spans="2:2" ht="15" x14ac:dyDescent="0.25">
      <c r="B626" s="318"/>
    </row>
    <row r="627" spans="2:2" ht="15" x14ac:dyDescent="0.25">
      <c r="B627" s="318"/>
    </row>
    <row r="628" spans="2:2" ht="15" x14ac:dyDescent="0.25">
      <c r="B628" s="318"/>
    </row>
  </sheetData>
  <autoFilter ref="A1:E517">
    <sortState ref="A2:E623">
      <sortCondition ref="A1:A623"/>
    </sortState>
  </autoFilter>
  <conditionalFormatting sqref="C513 C135 C449:C45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49 D13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1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1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2" footer="0.2"/>
  <pageSetup fitToHeight="1000" orientation="landscape" horizontalDpi="300" verticalDpi="300" r:id="rId1"/>
  <headerFooter alignWithMargins="0">
    <oddHeader>&amp;C
Reporte&amp;LSistema de Información de la Gestión Financiera
Periodo:2017&amp;RCC-003
27/06/2017 08:23:24
Página &amp;P de &amp;N
40222915072-SIGEF</oddHeader>
    <oddFooter>&amp;C&amp;L&amp;R 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39</vt:i4>
      </vt:variant>
    </vt:vector>
  </HeadingPairs>
  <TitlesOfParts>
    <vt:vector size="47" baseType="lpstr">
      <vt:lpstr>Cuadro de presentacion POA CEA</vt:lpstr>
      <vt:lpstr>PPNE1</vt:lpstr>
      <vt:lpstr>PPNE2 Stadarizado</vt:lpstr>
      <vt:lpstr>PPNE2.1</vt:lpstr>
      <vt:lpstr>PPN3</vt:lpstr>
      <vt:lpstr>PPN4</vt:lpstr>
      <vt:lpstr>PPN5</vt:lpstr>
      <vt:lpstr>Insumos</vt:lpstr>
      <vt:lpstr>Insumos</vt:lpstr>
      <vt:lpstr>lsAcabadosTextiles</vt:lpstr>
      <vt:lpstr>lsAireAcondicionado</vt:lpstr>
      <vt:lpstr>lsAlimentosyBebidas</vt:lpstr>
      <vt:lpstr>lsArticulosdePlastico</vt:lpstr>
      <vt:lpstr>lsElectrodomesticos</vt:lpstr>
      <vt:lpstr>lsEquiposComputos</vt:lpstr>
      <vt:lpstr>lsEquiposMedicos</vt:lpstr>
      <vt:lpstr>lsEquiposSeguridad</vt:lpstr>
      <vt:lpstr>lsEquiposTransporte</vt:lpstr>
      <vt:lpstr>lsEventosGenerales</vt:lpstr>
      <vt:lpstr>lsGasoil</vt:lpstr>
      <vt:lpstr>lsHerramientasMenores</vt:lpstr>
      <vt:lpstr>lsImpresionyEncuadernacion</vt:lpstr>
      <vt:lpstr>lsLlantasyNeumaticos</vt:lpstr>
      <vt:lpstr>lsMantenimiento</vt:lpstr>
      <vt:lpstr>lsMaterialesdeLimpieza</vt:lpstr>
      <vt:lpstr>lsMueblesdeAlojamiento</vt:lpstr>
      <vt:lpstr>lsMueblesdeOficina</vt:lpstr>
      <vt:lpstr>lsObrasMenoresEdificaciones</vt:lpstr>
      <vt:lpstr>lsOtrosEquipos</vt:lpstr>
      <vt:lpstr>lsPeaje</vt:lpstr>
      <vt:lpstr>lsPinturas</vt:lpstr>
      <vt:lpstr>lsProductosArtesGraficas</vt:lpstr>
      <vt:lpstr>lsProductosdeCemento</vt:lpstr>
      <vt:lpstr>lsProductosdeLoza</vt:lpstr>
      <vt:lpstr>lsProductosdePapel</vt:lpstr>
      <vt:lpstr>lsProductosdeVidrio</vt:lpstr>
      <vt:lpstr>lsProductosElectricos</vt:lpstr>
      <vt:lpstr>lsProductosMedicinalesH</vt:lpstr>
      <vt:lpstr>lsProductosMetalicos</vt:lpstr>
      <vt:lpstr>lsProductosQuimicos</vt:lpstr>
      <vt:lpstr>lsPublicidadyPropaganda</vt:lpstr>
      <vt:lpstr>lsServiciosTecnicosProfesionales</vt:lpstr>
      <vt:lpstr>lsTelecomunicaciones</vt:lpstr>
      <vt:lpstr>lsUtilesdeCocina</vt:lpstr>
      <vt:lpstr>lsUtilesdeOficina</vt:lpstr>
      <vt:lpstr>lsUtilesMenoresMQ</vt:lpstr>
      <vt:lpstr>lsViaticosDP</vt:lpstr>
    </vt:vector>
  </TitlesOfParts>
  <Company>sespas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Ilka Gonzalez</dc:creator>
  <cp:lastModifiedBy>carmen cc. mejia reyes</cp:lastModifiedBy>
  <cp:lastPrinted>2018-08-29T11:35:43Z</cp:lastPrinted>
  <dcterms:created xsi:type="dcterms:W3CDTF">2007-07-31T17:41:49Z</dcterms:created>
  <dcterms:modified xsi:type="dcterms:W3CDTF">2019-02-07T17:13:42Z</dcterms:modified>
</cp:coreProperties>
</file>